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Google Drive\Xevents distances\2020 E-rogainingi\"/>
    </mc:Choice>
  </mc:AlternateContent>
  <xr:revisionPtr revIDLastSave="0" documentId="13_ncr:1_{F49FB0DF-6C59-4E09-8CCE-807697ACC79B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Medaļas" sheetId="9" state="hidden" r:id="rId1"/>
    <sheet name="Rīga 2019 Pavasars Ziemeļblāzma" sheetId="7" r:id="rId2"/>
    <sheet name="Rīga 2018 Rudens (Lucavsala)" sheetId="6" r:id="rId3"/>
    <sheet name="Jaunolaine 2019" sheetId="5" r:id="rId4"/>
    <sheet name="Rīga 2019 Rudens (Alfa)" sheetId="2" r:id="rId5"/>
  </sheets>
  <definedNames>
    <definedName name="_xlnm._FilterDatabase" localSheetId="3" hidden="1">'Jaunolaine 2019'!$A$1:$N$77</definedName>
    <definedName name="_xlnm._FilterDatabase" localSheetId="0" hidden="1">Medaļas!$A$1:$G$14</definedName>
    <definedName name="_xlnm._FilterDatabase" localSheetId="2" hidden="1">'Rīga 2018 Rudens (Lucavsala)'!$A$1:$P$44</definedName>
    <definedName name="_xlnm._FilterDatabase" localSheetId="1" hidden="1">'Rīga 2019 Pavasars Ziemeļblāzma'!$A$1:$N$16</definedName>
    <definedName name="_xlnm._FilterDatabase" localSheetId="4" hidden="1">'Rīga 2019 Rudens (Alfa)'!$A$1:$N$47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7" l="1"/>
  <c r="L14" i="7"/>
  <c r="K13" i="7"/>
  <c r="K14" i="7"/>
  <c r="I10" i="7"/>
  <c r="I11" i="7"/>
  <c r="I12" i="7"/>
  <c r="I13" i="7"/>
  <c r="I14" i="7"/>
  <c r="I15" i="7"/>
  <c r="M14" i="7"/>
  <c r="M13" i="7"/>
  <c r="A16" i="7" l="1"/>
  <c r="B16" i="7"/>
  <c r="O16" i="7"/>
  <c r="P16" i="7"/>
  <c r="K6" i="7"/>
  <c r="K7" i="7"/>
  <c r="K8" i="7"/>
  <c r="K10" i="7"/>
  <c r="K9" i="7"/>
  <c r="K5" i="7"/>
  <c r="K12" i="7"/>
  <c r="K11" i="7"/>
  <c r="K15" i="7"/>
  <c r="K2" i="7"/>
  <c r="K3" i="7"/>
  <c r="K4" i="7"/>
  <c r="H2" i="7"/>
  <c r="I2" i="7" s="1"/>
  <c r="H3" i="7"/>
  <c r="I3" i="7" s="1"/>
  <c r="H4" i="7"/>
  <c r="I4" i="7" s="1"/>
  <c r="H6" i="7"/>
  <c r="I6" i="7" s="1"/>
  <c r="H7" i="7"/>
  <c r="I7" i="7" s="1"/>
  <c r="H8" i="7"/>
  <c r="I8" i="7" s="1"/>
  <c r="H10" i="7"/>
  <c r="H9" i="7"/>
  <c r="I9" i="7" s="1"/>
  <c r="H5" i="7"/>
  <c r="I5" i="7" s="1"/>
  <c r="H12" i="7"/>
  <c r="H11" i="7"/>
  <c r="H15" i="7"/>
  <c r="M2" i="7"/>
  <c r="M3" i="7"/>
  <c r="M4" i="7"/>
  <c r="M6" i="7"/>
  <c r="M8" i="7"/>
  <c r="M10" i="7"/>
  <c r="M9" i="7"/>
  <c r="M12" i="7"/>
  <c r="M15" i="7"/>
  <c r="L8" i="7" l="1"/>
  <c r="L11" i="7"/>
  <c r="L10" i="7"/>
  <c r="L5" i="7"/>
  <c r="L4" i="7"/>
  <c r="L12" i="7"/>
  <c r="L15" i="7"/>
  <c r="L9" i="7"/>
  <c r="L6" i="7"/>
  <c r="L2" i="7"/>
  <c r="L3" i="7"/>
  <c r="L7" i="7"/>
  <c r="I30" i="6"/>
  <c r="I31" i="6"/>
  <c r="H44" i="6" l="1"/>
  <c r="I44" i="6" s="1"/>
  <c r="O44" i="6"/>
  <c r="Q44" i="6"/>
  <c r="R44" i="6"/>
  <c r="S44" i="6"/>
  <c r="O22" i="6" l="1"/>
  <c r="H22" i="6"/>
  <c r="I22" i="6" s="1"/>
  <c r="H2" i="6"/>
  <c r="I2" i="6" s="1"/>
  <c r="H3" i="6"/>
  <c r="I3" i="6" s="1"/>
  <c r="H4" i="6"/>
  <c r="I4" i="6" s="1"/>
  <c r="H5" i="6"/>
  <c r="I5" i="6" s="1"/>
  <c r="H6" i="6"/>
  <c r="I6" i="6" s="1"/>
  <c r="H7" i="6"/>
  <c r="I7" i="6" s="1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O2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H21" i="6"/>
  <c r="I21" i="6" s="1"/>
  <c r="H23" i="6"/>
  <c r="I23" i="6" s="1"/>
  <c r="H24" i="6"/>
  <c r="I24" i="6" s="1"/>
  <c r="H25" i="6"/>
  <c r="I25" i="6" s="1"/>
  <c r="H26" i="6"/>
  <c r="I26" i="6" s="1"/>
  <c r="H29" i="6"/>
  <c r="I29" i="6" s="1"/>
  <c r="H28" i="6"/>
  <c r="I28" i="6" s="1"/>
  <c r="H27" i="6"/>
  <c r="I27" i="6" s="1"/>
  <c r="H32" i="6"/>
  <c r="I32" i="6" s="1"/>
  <c r="H36" i="6"/>
  <c r="I36" i="6" s="1"/>
  <c r="H35" i="6"/>
  <c r="I35" i="6" s="1"/>
  <c r="H34" i="6"/>
  <c r="I34" i="6" s="1"/>
  <c r="H33" i="6"/>
  <c r="I33" i="6" s="1"/>
  <c r="H37" i="6"/>
  <c r="I37" i="6" s="1"/>
  <c r="H38" i="6"/>
  <c r="I38" i="6" s="1"/>
  <c r="H40" i="6"/>
  <c r="I40" i="6" s="1"/>
  <c r="H39" i="6"/>
  <c r="H42" i="6"/>
  <c r="I42" i="6" s="1"/>
  <c r="H41" i="6"/>
  <c r="I41" i="6" s="1"/>
  <c r="H43" i="6"/>
  <c r="I43" i="6" s="1"/>
  <c r="B44" i="6"/>
  <c r="A44" i="6"/>
  <c r="O43" i="6"/>
  <c r="O41" i="6"/>
  <c r="O42" i="6"/>
  <c r="O39" i="6"/>
  <c r="O40" i="6"/>
  <c r="O38" i="6"/>
  <c r="O37" i="6"/>
  <c r="O33" i="6"/>
  <c r="O34" i="6"/>
  <c r="O35" i="6"/>
  <c r="O36" i="6"/>
  <c r="O32" i="6"/>
  <c r="O27" i="6"/>
  <c r="O28" i="6"/>
  <c r="O29" i="6"/>
  <c r="O26" i="6"/>
  <c r="O25" i="6"/>
  <c r="O24" i="6"/>
  <c r="O23" i="6"/>
  <c r="O21" i="6"/>
  <c r="O20" i="6"/>
  <c r="I39" i="6" l="1"/>
  <c r="L39" i="6" s="1"/>
  <c r="L32" i="6"/>
  <c r="L21" i="6"/>
  <c r="L41" i="6"/>
  <c r="L38" i="6"/>
  <c r="L35" i="6"/>
  <c r="L28" i="6"/>
  <c r="L24" i="6"/>
  <c r="L33" i="6"/>
  <c r="L26" i="6"/>
  <c r="L43" i="6"/>
  <c r="L40" i="6"/>
  <c r="L34" i="6"/>
  <c r="L27" i="6"/>
  <c r="L25" i="6"/>
  <c r="L42" i="6"/>
  <c r="L37" i="6"/>
  <c r="L36" i="6"/>
  <c r="L29" i="6"/>
  <c r="L23" i="6"/>
  <c r="L30" i="6"/>
  <c r="L31" i="6"/>
  <c r="L22" i="6"/>
  <c r="L44" i="6"/>
  <c r="L14" i="6"/>
  <c r="L10" i="6"/>
  <c r="L18" i="6"/>
  <c r="L6" i="6"/>
  <c r="L2" i="6"/>
  <c r="L19" i="6"/>
  <c r="L15" i="6"/>
  <c r="L11" i="6"/>
  <c r="L7" i="6"/>
  <c r="L3" i="6"/>
  <c r="L17" i="6"/>
  <c r="L13" i="6"/>
  <c r="L9" i="6"/>
  <c r="L5" i="6"/>
  <c r="L20" i="6"/>
  <c r="L16" i="6"/>
  <c r="L12" i="6"/>
  <c r="L8" i="6"/>
  <c r="L4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74" i="5"/>
  <c r="I75" i="5"/>
  <c r="I76" i="5"/>
  <c r="M78" i="5"/>
  <c r="H78" i="5"/>
  <c r="I78" i="5" s="1"/>
  <c r="F48" i="2"/>
  <c r="J48" i="2"/>
  <c r="H48" i="2" s="1"/>
  <c r="I48" i="2" s="1"/>
  <c r="N48" i="2"/>
  <c r="M48" i="2" s="1"/>
  <c r="H16" i="2" l="1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I39" i="2" s="1"/>
  <c r="H40" i="2"/>
  <c r="H41" i="2"/>
  <c r="H42" i="2"/>
  <c r="I42" i="2" s="1"/>
  <c r="H43" i="2"/>
  <c r="I43" i="2" s="1"/>
  <c r="H44" i="2"/>
  <c r="H45" i="2"/>
  <c r="H46" i="2"/>
  <c r="I46" i="2" s="1"/>
  <c r="H15" i="2"/>
  <c r="I15" i="2" s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40" i="2"/>
  <c r="I41" i="2"/>
  <c r="I44" i="2"/>
  <c r="I45" i="2"/>
  <c r="M19" i="2"/>
  <c r="M15" i="2"/>
  <c r="M16" i="2"/>
  <c r="M18" i="2"/>
  <c r="M20" i="2"/>
  <c r="M21" i="2"/>
  <c r="M22" i="2"/>
  <c r="M23" i="2"/>
  <c r="M39" i="2"/>
  <c r="M24" i="2"/>
  <c r="M25" i="2"/>
  <c r="M26" i="2"/>
  <c r="M17" i="2"/>
  <c r="M27" i="2"/>
  <c r="M28" i="2"/>
  <c r="M29" i="2"/>
  <c r="M30" i="2"/>
  <c r="M31" i="2"/>
  <c r="M32" i="2"/>
  <c r="M33" i="2"/>
  <c r="M34" i="2"/>
  <c r="M36" i="2"/>
  <c r="M35" i="2"/>
  <c r="M40" i="2"/>
  <c r="M38" i="2"/>
  <c r="M42" i="2"/>
  <c r="M43" i="2"/>
  <c r="M44" i="2"/>
  <c r="M45" i="2"/>
  <c r="M46" i="2"/>
  <c r="M41" i="2"/>
  <c r="H3" i="2"/>
  <c r="H4" i="2"/>
  <c r="H5" i="2"/>
  <c r="H6" i="2"/>
  <c r="H7" i="2"/>
  <c r="H8" i="2"/>
  <c r="H9" i="2"/>
  <c r="H10" i="2"/>
  <c r="H11" i="2"/>
  <c r="H12" i="2"/>
  <c r="H13" i="2"/>
  <c r="H14" i="2"/>
  <c r="H2" i="2"/>
  <c r="M17" i="5" l="1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4" i="5"/>
  <c r="M35" i="5"/>
  <c r="M33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6" i="5"/>
  <c r="M57" i="5"/>
  <c r="M58" i="5"/>
  <c r="M59" i="5"/>
  <c r="M60" i="5"/>
  <c r="M61" i="5"/>
  <c r="M62" i="5"/>
  <c r="M55" i="5"/>
  <c r="M63" i="5"/>
  <c r="M64" i="5"/>
  <c r="M65" i="5"/>
  <c r="M66" i="5"/>
  <c r="M67" i="5"/>
  <c r="M68" i="5"/>
  <c r="M69" i="5"/>
  <c r="M70" i="5"/>
  <c r="M71" i="5"/>
  <c r="M72" i="5"/>
  <c r="M73" i="5"/>
  <c r="M74" i="5"/>
  <c r="H55" i="5" l="1"/>
  <c r="I55" i="5" s="1"/>
  <c r="H63" i="5"/>
  <c r="I63" i="5" s="1"/>
  <c r="H70" i="5"/>
  <c r="I70" i="5" s="1"/>
  <c r="H18" i="5"/>
  <c r="I18" i="5" s="1"/>
  <c r="H72" i="5"/>
  <c r="I72" i="5" s="1"/>
  <c r="H22" i="5"/>
  <c r="I22" i="5" s="1"/>
  <c r="H29" i="5"/>
  <c r="I29" i="5" s="1"/>
  <c r="H59" i="5"/>
  <c r="I59" i="5" s="1"/>
  <c r="H31" i="5"/>
  <c r="I31" i="5" s="1"/>
  <c r="H60" i="5"/>
  <c r="I60" i="5" s="1"/>
  <c r="H43" i="5"/>
  <c r="I43" i="5" s="1"/>
  <c r="H32" i="5"/>
  <c r="I32" i="5" s="1"/>
  <c r="H65" i="5"/>
  <c r="I65" i="5" s="1"/>
  <c r="H56" i="5"/>
  <c r="I56" i="5" s="1"/>
  <c r="H64" i="5"/>
  <c r="I64" i="5" s="1"/>
  <c r="H61" i="5"/>
  <c r="I61" i="5" s="1"/>
  <c r="H66" i="5"/>
  <c r="I66" i="5" s="1"/>
  <c r="H47" i="5"/>
  <c r="I47" i="5" s="1"/>
  <c r="H62" i="5"/>
  <c r="I62" i="5" s="1"/>
  <c r="H27" i="5"/>
  <c r="I27" i="5" s="1"/>
  <c r="H67" i="5"/>
  <c r="I67" i="5" s="1"/>
  <c r="H28" i="5"/>
  <c r="I28" i="5" s="1"/>
  <c r="H24" i="5"/>
  <c r="I24" i="5" s="1"/>
  <c r="H51" i="5"/>
  <c r="I51" i="5" s="1"/>
  <c r="H53" i="5"/>
  <c r="I53" i="5" s="1"/>
  <c r="H54" i="5"/>
  <c r="I54" i="5" s="1"/>
  <c r="H71" i="5"/>
  <c r="I71" i="5" s="1"/>
  <c r="H25" i="5"/>
  <c r="I25" i="5" s="1"/>
  <c r="H21" i="5"/>
  <c r="I21" i="5" s="1"/>
  <c r="H48" i="5"/>
  <c r="I48" i="5" s="1"/>
  <c r="H49" i="5"/>
  <c r="I49" i="5" s="1"/>
  <c r="H19" i="5"/>
  <c r="I19" i="5" s="1"/>
  <c r="H52" i="5"/>
  <c r="I52" i="5" s="1"/>
  <c r="H50" i="5"/>
  <c r="I50" i="5" s="1"/>
  <c r="H69" i="5"/>
  <c r="I69" i="5" s="1"/>
  <c r="H73" i="5"/>
  <c r="I73" i="5" s="1"/>
  <c r="H68" i="5"/>
  <c r="I68" i="5" s="1"/>
  <c r="H17" i="5"/>
  <c r="I17" i="5" s="1"/>
  <c r="H57" i="5"/>
  <c r="I57" i="5" s="1"/>
  <c r="H33" i="5"/>
  <c r="I33" i="5" s="1"/>
  <c r="H39" i="5"/>
  <c r="I39" i="5" s="1"/>
  <c r="H58" i="5"/>
  <c r="I58" i="5" s="1"/>
  <c r="H36" i="5"/>
  <c r="I36" i="5" s="1"/>
  <c r="H46" i="5"/>
  <c r="I46" i="5" s="1"/>
  <c r="H44" i="5"/>
  <c r="I44" i="5" s="1"/>
  <c r="H40" i="5"/>
  <c r="I40" i="5" s="1"/>
  <c r="H20" i="5"/>
  <c r="I20" i="5" s="1"/>
  <c r="H37" i="5"/>
  <c r="I37" i="5" s="1"/>
  <c r="H34" i="5"/>
  <c r="I34" i="5" s="1"/>
  <c r="H26" i="5"/>
  <c r="I26" i="5" s="1"/>
  <c r="H23" i="5"/>
  <c r="I23" i="5" s="1"/>
  <c r="H45" i="5"/>
  <c r="I45" i="5" s="1"/>
  <c r="H41" i="5"/>
  <c r="I41" i="5" s="1"/>
  <c r="H35" i="5"/>
  <c r="I35" i="5" s="1"/>
  <c r="H42" i="5"/>
  <c r="I42" i="5" s="1"/>
  <c r="H30" i="5"/>
  <c r="I30" i="5" s="1"/>
  <c r="L30" i="5" s="1"/>
  <c r="H38" i="5"/>
  <c r="I38" i="5" s="1"/>
  <c r="B77" i="5"/>
  <c r="A77" i="5"/>
  <c r="I2" i="5"/>
  <c r="L5" i="5" l="1"/>
  <c r="L13" i="5"/>
  <c r="L75" i="5"/>
  <c r="L8" i="5"/>
  <c r="L16" i="5"/>
  <c r="L9" i="5"/>
  <c r="L12" i="5"/>
  <c r="L76" i="5"/>
  <c r="L4" i="5"/>
  <c r="L74" i="5"/>
  <c r="L7" i="5"/>
  <c r="L2" i="5"/>
  <c r="L14" i="5"/>
  <c r="L3" i="5"/>
  <c r="L11" i="5"/>
  <c r="L10" i="5"/>
  <c r="L15" i="5"/>
  <c r="L6" i="5"/>
  <c r="L45" i="5"/>
  <c r="L46" i="5"/>
  <c r="L33" i="5"/>
  <c r="L25" i="5"/>
  <c r="L51" i="5"/>
  <c r="L61" i="5"/>
  <c r="L32" i="5"/>
  <c r="L18" i="5"/>
  <c r="L42" i="5"/>
  <c r="L23" i="5"/>
  <c r="L20" i="5"/>
  <c r="L36" i="5"/>
  <c r="L57" i="5"/>
  <c r="L69" i="5"/>
  <c r="L49" i="5"/>
  <c r="L71" i="5"/>
  <c r="L24" i="5"/>
  <c r="L62" i="5"/>
  <c r="L64" i="5"/>
  <c r="L43" i="5"/>
  <c r="L29" i="5"/>
  <c r="L68" i="5"/>
  <c r="L70" i="5"/>
  <c r="L35" i="5"/>
  <c r="L26" i="5"/>
  <c r="L40" i="5"/>
  <c r="L58" i="5"/>
  <c r="L17" i="5"/>
  <c r="L78" i="5"/>
  <c r="L50" i="5"/>
  <c r="L48" i="5"/>
  <c r="L54" i="5"/>
  <c r="L28" i="5"/>
  <c r="L47" i="5"/>
  <c r="L56" i="5"/>
  <c r="L60" i="5"/>
  <c r="L22" i="5"/>
  <c r="L63" i="5"/>
  <c r="L37" i="5"/>
  <c r="L73" i="5"/>
  <c r="L19" i="5"/>
  <c r="L27" i="5"/>
  <c r="L59" i="5"/>
  <c r="L38" i="5"/>
  <c r="L41" i="5"/>
  <c r="L34" i="5"/>
  <c r="L44" i="5"/>
  <c r="L39" i="5"/>
  <c r="L52" i="5"/>
  <c r="L21" i="5"/>
  <c r="L53" i="5"/>
  <c r="L67" i="5"/>
  <c r="L66" i="5"/>
  <c r="L65" i="5"/>
  <c r="L31" i="5"/>
  <c r="L72" i="5"/>
  <c r="L55" i="5"/>
  <c r="B47" i="2"/>
  <c r="A47" i="2"/>
  <c r="I3" i="2" l="1"/>
  <c r="I4" i="2"/>
  <c r="I5" i="2"/>
  <c r="I6" i="2"/>
  <c r="I7" i="2"/>
  <c r="I8" i="2"/>
  <c r="I9" i="2"/>
  <c r="I10" i="2"/>
  <c r="L10" i="2" s="1"/>
  <c r="I11" i="2"/>
  <c r="I12" i="2"/>
  <c r="I13" i="2"/>
  <c r="I14" i="2"/>
  <c r="L14" i="2" s="1"/>
  <c r="I2" i="2"/>
  <c r="L13" i="2" l="1"/>
  <c r="L9" i="2"/>
  <c r="L5" i="2"/>
  <c r="L12" i="2"/>
  <c r="L8" i="2"/>
  <c r="L4" i="2"/>
  <c r="L6" i="2"/>
  <c r="L2" i="2"/>
  <c r="L43" i="2"/>
  <c r="L35" i="2"/>
  <c r="L38" i="2"/>
  <c r="L18" i="2"/>
  <c r="L25" i="2"/>
  <c r="L31" i="2"/>
  <c r="L45" i="2"/>
  <c r="L28" i="2"/>
  <c r="L19" i="2"/>
  <c r="L26" i="2"/>
  <c r="L17" i="2"/>
  <c r="L36" i="2"/>
  <c r="L40" i="2"/>
  <c r="L29" i="2"/>
  <c r="L30" i="2"/>
  <c r="L16" i="2"/>
  <c r="L42" i="2"/>
  <c r="L27" i="2"/>
  <c r="L34" i="2"/>
  <c r="L37" i="2"/>
  <c r="L21" i="2"/>
  <c r="L23" i="2"/>
  <c r="L41" i="2"/>
  <c r="L24" i="2"/>
  <c r="L46" i="2"/>
  <c r="L33" i="2"/>
  <c r="L15" i="2"/>
  <c r="L20" i="2"/>
  <c r="L39" i="2"/>
  <c r="L22" i="2"/>
  <c r="L44" i="2"/>
  <c r="L32" i="2"/>
  <c r="L11" i="2"/>
  <c r="L7" i="2"/>
  <c r="L3" i="2"/>
  <c r="L48" i="2"/>
</calcChain>
</file>

<file path=xl/sharedStrings.xml><?xml version="1.0" encoding="utf-8"?>
<sst xmlns="http://schemas.openxmlformats.org/spreadsheetml/2006/main" count="1190" uniqueCount="337">
  <si>
    <t>vilfri Frishfelds</t>
  </si>
  <si>
    <t>Janis Stasans</t>
  </si>
  <si>
    <t>Eduards Pakis</t>
  </si>
  <si>
    <t>Edgars Sadris</t>
  </si>
  <si>
    <t>Mikelis Zumbergs</t>
  </si>
  <si>
    <t>Einārs Dārznieks</t>
  </si>
  <si>
    <t>Normunds Darznieks</t>
  </si>
  <si>
    <t>Aigars Čeksters</t>
  </si>
  <si>
    <t>Lauma Čerņevska</t>
  </si>
  <si>
    <t>Dace Linde</t>
  </si>
  <si>
    <t>Zigmunds Bibers</t>
  </si>
  <si>
    <t>Zane Gruberte</t>
  </si>
  <si>
    <t>Martins Veseris</t>
  </si>
  <si>
    <t>ainars Cirulis</t>
  </si>
  <si>
    <t>Uldis Pormeisters</t>
  </si>
  <si>
    <t>Hazard</t>
  </si>
  <si>
    <t>Evija Birzniece</t>
  </si>
  <si>
    <t>Aivars Burtnieks</t>
  </si>
  <si>
    <t>Jana Smelena</t>
  </si>
  <si>
    <t>Marta Mazure-Siliņa</t>
  </si>
  <si>
    <t>Raitis Muižnieks</t>
  </si>
  <si>
    <t>Jānis Garisons</t>
  </si>
  <si>
    <t>Distance (km)</t>
  </si>
  <si>
    <t>SM:1</t>
  </si>
  <si>
    <t>M35-39:1</t>
  </si>
  <si>
    <t>Gunta Nalivaiko</t>
  </si>
  <si>
    <t>SW:1</t>
  </si>
  <si>
    <t>W35-39:1</t>
  </si>
  <si>
    <t>Pēteris Nalivaiko</t>
  </si>
  <si>
    <t>SM:2</t>
  </si>
  <si>
    <t>Ineta Briede</t>
  </si>
  <si>
    <t>SW:2</t>
  </si>
  <si>
    <t>W35-39:2</t>
  </si>
  <si>
    <t>Inese Keiša</t>
  </si>
  <si>
    <t>SW:3</t>
  </si>
  <si>
    <t>W40-44:1</t>
  </si>
  <si>
    <t>Inga Stabulniece</t>
  </si>
  <si>
    <t>SW:4</t>
  </si>
  <si>
    <t>W45-49:1</t>
  </si>
  <si>
    <t>Ulrika Garisone</t>
  </si>
  <si>
    <t>JW:1</t>
  </si>
  <si>
    <t>W15-19:1</t>
  </si>
  <si>
    <t>Viesturs Zimackis</t>
  </si>
  <si>
    <t>SM:3</t>
  </si>
  <si>
    <t>SW:5</t>
  </si>
  <si>
    <t>W50-54:1</t>
  </si>
  <si>
    <t>Annija Ozolina</t>
  </si>
  <si>
    <t>SW:6</t>
  </si>
  <si>
    <t>W25-29:1</t>
  </si>
  <si>
    <t>Dace Slotiņaa</t>
  </si>
  <si>
    <t>SW:7</t>
  </si>
  <si>
    <t>W40-44:2</t>
  </si>
  <si>
    <t>Aigars Slotins</t>
  </si>
  <si>
    <t>Kristaps Tamužs</t>
  </si>
  <si>
    <t> 29, 33, 32, 34, 35, 51, 37, 52, 53, 54, 62, 55, 64, 65, 66, 67, 58, 57, 56, 44, 45, 46, 38, 49, 24, 23, 22, 20</t>
  </si>
  <si>
    <t> 29, 31, 34, 40, 50, 52, 53, 60, 61, 54, 62, 63, 66, 65, 64, 55, 56, 44, 45, 46</t>
  </si>
  <si>
    <t> 29, 32, 34, 35, 50, 52, 53, 60, 61, 54, 39, 46, 49, 24</t>
  </si>
  <si>
    <t> 20, 22, 23, 24, 49, 38, 48, 47, 45, 46, 25, 26, 27</t>
  </si>
  <si>
    <t> 29, 32, 34, 35, 52, 53, 42, 41, 25, 24, 23</t>
  </si>
  <si>
    <t> 29, 32, 34, 40, 50, 52, 35, 31, 30, 27, 20</t>
  </si>
  <si>
    <t> 29, 31, 30, 28, 27, 26, 25, 24, 23, 21, 22, 20</t>
  </si>
  <si>
    <t> 29, 33, 32, 31, 30, 28, 27, 23, 22, 20</t>
  </si>
  <si>
    <t>Datums</t>
  </si>
  <si>
    <t>MapRun (iPhone)</t>
  </si>
  <si>
    <t>Punkti</t>
  </si>
  <si>
    <t>Sods</t>
  </si>
  <si>
    <t>Rezultāts</t>
  </si>
  <si>
    <t>KP skaits</t>
  </si>
  <si>
    <t>Apmeklētie KP</t>
  </si>
  <si>
    <t>Vieta kopumā</t>
  </si>
  <si>
    <t>RogainOnline (Android)</t>
  </si>
  <si>
    <t>FB</t>
  </si>
  <si>
    <t>Viesturs Kriskalns, Ilze Buša, Tatjana Ļebedeva</t>
  </si>
  <si>
    <t>Lelde Pāķe, Madara Pāķe</t>
  </si>
  <si>
    <t>&gt;</t>
  </si>
  <si>
    <t>Karlis Evertovskis, Ilze Vilciņa</t>
  </si>
  <si>
    <t>Linda Rozkalna + 2 kompanjoni</t>
  </si>
  <si>
    <t>Skaits
komandā</t>
  </si>
  <si>
    <t>Laiks</t>
  </si>
  <si>
    <t>FB?</t>
  </si>
  <si>
    <t>66, 26, 16, 46, 55, 35, 95, 85, 75, 34, 84, 74, 44, 64, 43, 23, 93, 83, 53, 33, 62, 72, 82, 52, 48, 78, 58, 68, 41, 31, 61, 67, 22, 12, 49, 24, 14, 15, 60, 10</t>
  </si>
  <si>
    <t>66, 26, 16, 46, 55, 35, 95, 85, 75, 34, 84, 74, 44, 64, 43, 23, 93, 83, 53, 62, 72, 82, 52, 48, 78, 58, 68, 41, 31, 61, 67, 22, 12, 49, 24, 14, 15, 60, 10</t>
  </si>
  <si>
    <t>Ivars Jankavs</t>
  </si>
  <si>
    <t>Raitis Berzins</t>
  </si>
  <si>
    <t>20, 30, 60, 15, 14, 24, 49, 22, 12, 67, 40, 50, 51, 11, 21, 61, 31, 41, 68, 58, 78, 48, 52, 82, 72, 62, 33, 28, 43, 93, 23, 54, 74, 44, 84, 34, 75, 85, 56, 66</t>
  </si>
  <si>
    <t>Jānis Sedlenieks</t>
  </si>
  <si>
    <t>20, 67, 40, 50, 51, 11, 21, 61, 31, 41, 68, 58, 78, 48, 52, 82, 72, 62, 33, 28, 43, 93, 23, 54, 74, 44, 84, 34, 75, 85, 56, 66</t>
  </si>
  <si>
    <t>Māris Sokolovskis</t>
  </si>
  <si>
    <t>marchello Brokāns</t>
  </si>
  <si>
    <t>Einārs Šillers</t>
  </si>
  <si>
    <t>Edgars Rumba</t>
  </si>
  <si>
    <t>Madara Apsalone</t>
  </si>
  <si>
    <t>20, 30, 60, 12, 22, 49, 24, 14, 15, 67, 40, 50, 51, 11, 21, 61, 31, 41, 68, 58, 78, 48, 62, 72, 72, 82, 52, 33, 33, 28, 43, 44, 64, 65, 37, 77</t>
  </si>
  <si>
    <t>Jolanta Bura</t>
  </si>
  <si>
    <t>36, 66, 56, 27, 37, 77, 47, 68, 58, 78, 48, 52, 72, 82, 32, 42, 31, 41, 61, 21, 67, 49, 24, 22, 12, 60, 30, 20</t>
  </si>
  <si>
    <t>Maija Berķe</t>
  </si>
  <si>
    <t>36, 66, 56, 27, 37, 77, 47, 68, 58, 78, 48, 52, 62, 72, 82, 32, 42, 31, 41, 61, 21, 67, 49, 24, 22, 12, 60, 30, 20</t>
  </si>
  <si>
    <t>17, 10, 20, 30, 60, 12, 22, 49, 24, 14, 15, 40, 50, 67, 21, 51, 11, 31, 41, 61, 47, 37, 65, 75, 85, 95, 35, 55, 46, 16, 26, 66, 36</t>
  </si>
  <si>
    <t>Gatis Gandzaitis</t>
  </si>
  <si>
    <t>36, 66, 16, 46, 55, 35, 95, 85, 75, 34, 84, 64, 44, 74, 54, 23, 93, 83, 53, 33, 28, 37, 27, 56</t>
  </si>
  <si>
    <t>Dzintars Rerihs</t>
  </si>
  <si>
    <t>36, 27, 37, 77, 47, 58, 68, 41, 31, 61, 21, 51, 11, 42, 32, 82, 72, 62, 33, 28, 78, 38, 65, 56, 66</t>
  </si>
  <si>
    <t>Inese Freya</t>
  </si>
  <si>
    <t>Zigmunds Fricsons</t>
  </si>
  <si>
    <t>36, 66, 56, 46, 55, 35, 95, 85, 75, 34, 84, 74, 44, 64, 65</t>
  </si>
  <si>
    <t>Atis Kļavis</t>
  </si>
  <si>
    <t>77, 67, 61, 21, 11, 31, 48, 28, 38, 58, 47, 37, 27, 56, 66</t>
  </si>
  <si>
    <t>Evija Kļave</t>
  </si>
  <si>
    <t>77, 67, 61, 21, 51, 11, 31, 41, 48, 78, 28, 38, 58, 68, 47, 37, 27, 56, 66</t>
  </si>
  <si>
    <t>Gunta Bluzma</t>
  </si>
  <si>
    <t>36, 56, 27, 37, 77, 47, 58, 68, 41, 31, 61, 21, 11, 51, 50, 40, 12, 22, 49, 24, 14, 15, 10</t>
  </si>
  <si>
    <t>Karlis Evertovskis</t>
  </si>
  <si>
    <t>20, 30, 60, 15, 14, 24, 49, 22, 12, 67, 40, 50, 51, 11, 21, 61, 41, 31, 47, 77, 17, 10</t>
  </si>
  <si>
    <t>Anete Dārta Rožkalne</t>
  </si>
  <si>
    <t>66, 16, 46, 26, 20, 30, 60, 15, 14, 24, 49, 22, 12, 40, 50, 51, 11, 21, 61, 31, 41, 47</t>
  </si>
  <si>
    <t>Estere Cīrule</t>
  </si>
  <si>
    <t>17, 10, 12, 22, 49, 24, 14, 15, 60, 30, 20, 67, 61, 31, 41, 47, 37, 27, 56, 66, 66, 40</t>
  </si>
  <si>
    <t>Liene Zariņa</t>
  </si>
  <si>
    <t>66, 56, 27, 37, 47, 41, 31, 11, 21, 61, 67, 12, 22, 49, 24, 14, 15, 60, 10, 17</t>
  </si>
  <si>
    <t>Ance Dobrova</t>
  </si>
  <si>
    <t>Oskars Cirulis</t>
  </si>
  <si>
    <t>Patriks Garisons</t>
  </si>
  <si>
    <t>Marija Vasiljeva</t>
  </si>
  <si>
    <t>Rolands Rolands</t>
  </si>
  <si>
    <t>Laura Zīvarte</t>
  </si>
  <si>
    <t>36, 27, 65, 38, 28, 78, 78, 58, 68, 47, 37, 17</t>
  </si>
  <si>
    <t>Zane Kadakovska</t>
  </si>
  <si>
    <t>36, 27, 65, 38, 28, 78, 58, 68, 47, 37, 17</t>
  </si>
  <si>
    <t>Брунетка Валентайн</t>
  </si>
  <si>
    <t>36, 66, 16, 26, 20, 30, 60, 15, 14, 24, 49, 22, 12, 67, 17, 10</t>
  </si>
  <si>
    <t>Romans Koskins</t>
  </si>
  <si>
    <t>Juris Sinke</t>
  </si>
  <si>
    <t>Liāna Kazaine</t>
  </si>
  <si>
    <t>17, 10, 67, 21, 61, 31, 41, 47, 37, 56</t>
  </si>
  <si>
    <t>superbeibes lakijas</t>
  </si>
  <si>
    <t>67, 17, 10, 60, 30, 12, 50, 40, 36, 26</t>
  </si>
  <si>
    <t>jupīters9 Kazainis</t>
  </si>
  <si>
    <t>17, 10, 67, 21, 61, 31, 41, 37</t>
  </si>
  <si>
    <t>Karina Vanaga</t>
  </si>
  <si>
    <t>17, 67, 12, 22, 49, 24, 14, 15, 60, 10</t>
  </si>
  <si>
    <t>Liene Vītola</t>
  </si>
  <si>
    <t>36, 27, 56, 95, 46, 16</t>
  </si>
  <si>
    <t>Vizma Boļše</t>
  </si>
  <si>
    <t>madkri E</t>
  </si>
  <si>
    <t>10, 12, 22, 49, 24, 14, 15, 60, 30, 20</t>
  </si>
  <si>
    <t>Kristaps Elgars Miķelsons</t>
  </si>
  <si>
    <t>Inta Cimure</t>
  </si>
  <si>
    <t>36, 27, 37</t>
  </si>
  <si>
    <t>Mārcis Kazainis</t>
  </si>
  <si>
    <t>10, 17, 67, 21</t>
  </si>
  <si>
    <t>Вадим Потехин</t>
  </si>
  <si>
    <t>Edgars Puķītis</t>
  </si>
  <si>
    <t>Gundega Bruņeniece</t>
  </si>
  <si>
    <t>Ints Bruņenieks</t>
  </si>
  <si>
    <t>Janis Garisons</t>
  </si>
  <si>
    <t>M45-49:1</t>
  </si>
  <si>
    <t>JM:1</t>
  </si>
  <si>
    <t>M15-19:1</t>
  </si>
  <si>
    <t>Erika Olberkyte</t>
  </si>
  <si>
    <t>Kristine Tihanova</t>
  </si>
  <si>
    <t>Maris Boss</t>
  </si>
  <si>
    <t>Aleks A</t>
  </si>
  <si>
    <t>SW:8</t>
  </si>
  <si>
    <t> 17, 10, 60, 15, 14, 24, 49, 22, 12, 67, 40, 50, 51, 11, 21, 61, 31, 41, 68, 58, 78, 48, 52, 82, 72, 62, 33, 53, 83, 93, 23, 54, 74, 84, 34, 44, 64, 65, 37, 27, 56, 66</t>
  </si>
  <si>
    <t> 20, 30, 60, 67, 40, 50, 51, 11, 21, 61, 31, 41, 68, 58, 78, 38, 28, 43, 44, 64, 65, 37, 77, 36</t>
  </si>
  <si>
    <t> 20, 30, 60, 12, 22, 49, 24, 40, 50, 51, 11, 21, 61, 31, 41, 47, 77, 36</t>
  </si>
  <si>
    <t> 36, 27, 37, 47, 61, 21, 11, 51, 67, 12, 22, 49, 24, 14, 15, 60, 30, 20, 10, 17</t>
  </si>
  <si>
    <t> 36, 27, 37, 47, 61, 21, 11, 67, 12, 22, 49, 24, 14, 15, 60, 30, 20, 10, 17</t>
  </si>
  <si>
    <t> 36, 66, 56, 27, 37, 65, 64, 44, 84, 34</t>
  </si>
  <si>
    <t> 66, 26, 16, 46, 55, 35, 95, 85, 56</t>
  </si>
  <si>
    <t> 36, 27, 56, 37, 47, 58, 68, 41, 31, 11, 51, 21</t>
  </si>
  <si>
    <t> 17, 10, 30, 20, 26, 16, 46, 95, 35, 55</t>
  </si>
  <si>
    <t> 26, 16, 46, 56, 27, 37, 47, 77, 17, 10</t>
  </si>
  <si>
    <t> 36, 66, 56, 46, 55, 35, 95, 85, 75, 34, 84, 44, 64, 65</t>
  </si>
  <si>
    <t> 26, 66, 56, 27, 36</t>
  </si>
  <si>
    <t>37, 27, 36, 17, 10, 20, 30, 67, 61, 21, 11, 51, 31</t>
  </si>
  <si>
    <t>10, 20, 30, 15, 14, 24, 49, 22, 12, 40, 50, 40, 67</t>
  </si>
  <si>
    <t>17, 10, 60, 67, 61, 21, 51, 11, 42, 48, 52, 37, 77, 27, 36</t>
  </si>
  <si>
    <t>17, 10, 60, 15, 14, 24, 49, 22, 12, 67, 40, 50, 51, 11, 21, 61, 31, 41, 68, 58, 78, 48, 52, 82, 72, 62, 33, 53, 83, 93, 23, 54, 74, 34, 44, 64, 65, 37, 27, 56, 66, 40</t>
  </si>
  <si>
    <t>Uldis Neimanis &amp; fotogrāfs?</t>
  </si>
  <si>
    <t>Margarita P &amp; 2 jaunieši</t>
  </si>
  <si>
    <t>Santa Vizma &amp; 2 puikas rullē</t>
  </si>
  <si>
    <t>Linda Rozkalna &amp; 2 navigatori</t>
  </si>
  <si>
    <t>Līga Sēja, Aiga Mauriņa, Andra Vanaga</t>
  </si>
  <si>
    <t>Sigita Cimermane &amp; Edvards</t>
  </si>
  <si>
    <t>Ilvas Ostrovskas nofotografētie 2 dalībnieki</t>
  </si>
  <si>
    <t>Kristīne Eglīte &amp; Agris Lietaunieks</t>
  </si>
  <si>
    <t>Agris Lietaunieks &amp; Kristīne Eglīte</t>
  </si>
  <si>
    <t>36, 27, 56, 37, 47, 58, 68, 41, 31, 11, 51, 21</t>
  </si>
  <si>
    <t>Dace Lasmane &amp; meita</t>
  </si>
  <si>
    <t>Ieva Meiere VELO</t>
  </si>
  <si>
    <t>Kalvis Meiers VELO</t>
  </si>
  <si>
    <t>karlis meiers VELO</t>
  </si>
  <si>
    <t>Zane Meiere VELO</t>
  </si>
  <si>
    <t> 20, 28, 36, 37, 55, …izslēdzās</t>
  </si>
  <si>
    <t>G S</t>
  </si>
  <si>
    <t>Ieva Kalere</t>
  </si>
  <si>
    <t>Ieva Meiere</t>
  </si>
  <si>
    <t>48, 69, 57, 59, 68, 58, 67, 66, 65, 64, 63, 55, 62, 43, 44, 56, 39, 42, 41, 46, 45, 47, 38</t>
  </si>
  <si>
    <t>Kalvis Meiers</t>
  </si>
  <si>
    <t>karlis meiers</t>
  </si>
  <si>
    <t>Matīss Vaivods</t>
  </si>
  <si>
    <t>Zane Meiere</t>
  </si>
  <si>
    <t>Ilze Vilciņa</t>
  </si>
  <si>
    <t>1 biedrs</t>
  </si>
  <si>
    <t>Pēc 30.04.2020</t>
  </si>
  <si>
    <t>45, 47, 48, 38, 49, 24, 23, 27, 22, 21, 29, 33, 32, 34, 35, 31, 36, 41, 42, 39</t>
  </si>
  <si>
    <t>MapRunF/iPhone GPS &amp; spliti &gt;&gt;</t>
  </si>
  <si>
    <t>RogainOnline tiešsaistes tabula &gt;&gt;</t>
  </si>
  <si>
    <t>RogainOnline/Android tiešsaistes tabula &gt;&gt;</t>
  </si>
  <si>
    <t>Temps (min/km)
Komandas biedrs</t>
  </si>
  <si>
    <t>67, 66, 65, 64, 60, 62, 56, 54, 59, 33, 36, 35, 49, 61, 50, 47, 44, 63, 51, 43, 41, 45, 52, 58, 48, 42, 69, 55, 40, 25, 38, 20, 21, 22, 37, 29, 30, 31, 39</t>
  </si>
  <si>
    <t>20, 21, 24, 23, 25, 26, 22, 34, 37, 46, 29, 30, 33, 54, 59, 31, 39, 67, 66, 65, 64, 56, 60, 62, 61, 50, 44, 63, 51, 47, 41, 32, 28, 27</t>
  </si>
  <si>
    <t>22, 26, 25, 24, 23, 21, 20, 38, 40, 53, 68, 55, 42, 48, 58, 52, 45, 41, 32, 28, 34, 37</t>
  </si>
  <si>
    <t>Mindaugas Stražinskas</t>
  </si>
  <si>
    <t>28, 32, 41, 45, 52, 58, 48, 42, 38, 20, 21, 23, 24, 25, 26, 22, 34, 37, 46</t>
  </si>
  <si>
    <t>Ramona Zeltiņa</t>
  </si>
  <si>
    <t>34, 37, 46, 28, 32, 41, 45, 52, 58, 48, 27, 20, 21, 24, 23, 25, 26, 22</t>
  </si>
  <si>
    <t>28, 32, 47, 63, 51, 35, 36, 29, 30, 37, 46, 34, 22, 26, 25, 24, 23, 21</t>
  </si>
  <si>
    <t>28, 32, 47, 63, 51, 35, 36, 29, 30, 37, 46, 22, 26, 25, 24, 23, 21</t>
  </si>
  <si>
    <t>34, 29, 36, 35, 50, 61, 62, 60, 56, 59</t>
  </si>
  <si>
    <t>20, 21, 23, 23, 26, 25, 22, 37, 46, 34, 28, 32, 27</t>
  </si>
  <si>
    <t>22, 26, 25, 24, 23, 21, 20, 36, 35, 33, 30, 37</t>
  </si>
  <si>
    <t>20, 21, 24, 23, 25, 26, 22, 30, 31, 33, 36, 29, 34</t>
  </si>
  <si>
    <t>22, 37, 34, 29, 30, 31, 39, 57, 38, 20</t>
  </si>
  <si>
    <t>34, 37, 46, 22, 26, 25, 24, 23, 21, 20, 28</t>
  </si>
  <si>
    <t>20, 21, 23, 24, 25, 26, 22, 37, 46, 34</t>
  </si>
  <si>
    <t>Agnese Zaķe</t>
  </si>
  <si>
    <t>22, 26, 25, 24, 23, 21, 20, 38, 40, 42, 42, 42, 42, 42, 42</t>
  </si>
  <si>
    <t>Aivars Birks</t>
  </si>
  <si>
    <t>Maija Paunina</t>
  </si>
  <si>
    <t>Ineta Vjakse</t>
  </si>
  <si>
    <t>W45-49:2</t>
  </si>
  <si>
    <t>JM:2</t>
  </si>
  <si>
    <t>M10-14:1</t>
  </si>
  <si>
    <t>Zane Brikmane</t>
  </si>
  <si>
    <t>JW:2</t>
  </si>
  <si>
    <t>W5-9:1</t>
  </si>
  <si>
    <t>Ilze Zvīdriņa</t>
  </si>
  <si>
    <t>W35-39:3</t>
  </si>
  <si>
    <t>E S</t>
  </si>
  <si>
    <t>M50-54:1</t>
  </si>
  <si>
    <t>Mileika Plume Airita</t>
  </si>
  <si>
    <t>Kristaps Tamuzs</t>
  </si>
  <si>
    <t>SW:9</t>
  </si>
  <si>
    <t>W40-44:3</t>
  </si>
  <si>
    <t>SW:10</t>
  </si>
  <si>
    <t>SW:11</t>
  </si>
  <si>
    <t>W50-54:2</t>
  </si>
  <si>
    <t>SW:12</t>
  </si>
  <si>
    <t>W45-49:3</t>
  </si>
  <si>
    <t>SW:13</t>
  </si>
  <si>
    <t>W55-59:1</t>
  </si>
  <si>
    <t>Pau Bac</t>
  </si>
  <si>
    <t>20, 38, 40, 53, 68, 55, 69, 42, 48, 58, 52, 45, 41, 43, 47, 51, 63, 35, 36, 29, 30, 37, 46, 22</t>
  </si>
  <si>
    <t>20, 38, 40, 53, 68, 55, 69, 42, 48, 58, 52, 45, 41, 43, 51, 63, 47, 32, 28</t>
  </si>
  <si>
    <t>20, 38, 42, 69, 48, 58, 52, 45, 41, 43, 51, 47, 49, 36, 29, 30, 37, 22</t>
  </si>
  <si>
    <t>20, 38, 42, 69, 48, 58, 52, 45, 41, 43, 51, 47, 49, 29, 30, 37, 22</t>
  </si>
  <si>
    <t>28, 32, 41, 45, 52, 58, 48, 42, 38, 20, 21, 23, 24, 25, 26, 22, 46, 37, 34</t>
  </si>
  <si>
    <t>34, 37, 46, 29, 36, 35, 63, 51, 47, 28, 20, 21, 23, 24, 25, 26, 22, 32</t>
  </si>
  <si>
    <t>20, 38, 40, 53, 68, 55, 69, 42, 48, 58, 27</t>
  </si>
  <si>
    <t>20, 38, 40, 42, 48, 58, 52, 45, 43, 32, 28</t>
  </si>
  <si>
    <t>22, 26, 25, 24, 23, 21, 20, 28, 34, 37, 32, 46</t>
  </si>
  <si>
    <t>34, 37, 46, 22, 26, 25, 24, 23, 21, 20</t>
  </si>
  <si>
    <t>20, 21, 23, 25, 26, 22, 37, 46, 34, 24</t>
  </si>
  <si>
    <t>34, 37, 46, 22, 21, 26, 25, 23, 20, 24</t>
  </si>
  <si>
    <t>22, 21, 23, 24, 25, 26, 37, 46, 29, 34</t>
  </si>
  <si>
    <t>34, 46, 37, 22, 26, 25, 24, 23, 21, 20</t>
  </si>
  <si>
    <t>28, 48</t>
  </si>
  <si>
    <t>Temps (min/km)</t>
  </si>
  <si>
    <t>26, 25, 24, 23, 21, 20, 34, 46, 37, 22</t>
  </si>
  <si>
    <t/>
  </si>
  <si>
    <t>Dace Linde-Zumberga</t>
  </si>
  <si>
    <r>
      <t>Eduards Pakis</t>
    </r>
    <r>
      <rPr>
        <sz val="11"/>
        <color theme="0" tint="-0.249977111117893"/>
        <rFont val="Calibri"/>
        <family val="2"/>
        <charset val="186"/>
        <scheme val="minor"/>
      </rPr>
      <t>, Zane Gruberte</t>
    </r>
  </si>
  <si>
    <r>
      <t>Ilze Andrijauska</t>
    </r>
    <r>
      <rPr>
        <sz val="11"/>
        <color theme="0" tint="-0.249977111117893"/>
        <rFont val="Calibri"/>
        <family val="2"/>
        <charset val="186"/>
        <scheme val="minor"/>
      </rPr>
      <t>, Брунетка Валентайн 2</t>
    </r>
  </si>
  <si>
    <r>
      <t>Zane Gruberte</t>
    </r>
    <r>
      <rPr>
        <sz val="11"/>
        <color theme="0" tint="-0.249977111117893"/>
        <rFont val="Calibri"/>
        <family val="2"/>
        <charset val="186"/>
        <scheme val="minor"/>
      </rPr>
      <t>, Eduards Pakis</t>
    </r>
  </si>
  <si>
    <t>Kristaps Elgars Miķelsons, 2 komandas biedri</t>
  </si>
  <si>
    <r>
      <t>Ilze Kraukle</t>
    </r>
    <r>
      <rPr>
        <sz val="11"/>
        <color theme="0" tint="-0.249977111117893"/>
        <rFont val="Calibri"/>
        <family val="2"/>
        <charset val="186"/>
        <scheme val="minor"/>
      </rPr>
      <t>, Olita Abolina</t>
    </r>
  </si>
  <si>
    <r>
      <t>Olita Abolina</t>
    </r>
    <r>
      <rPr>
        <sz val="11"/>
        <color theme="0" tint="-0.249977111117893"/>
        <rFont val="Calibri"/>
        <family val="2"/>
        <charset val="186"/>
        <scheme val="minor"/>
      </rPr>
      <t>, Ilze Kraukle</t>
    </r>
  </si>
  <si>
    <r>
      <t>Oskars Cīrulis, Estere, Gustavs</t>
    </r>
    <r>
      <rPr>
        <sz val="11"/>
        <color theme="0" tint="-0.249977111117893"/>
        <rFont val="Calibri"/>
        <family val="2"/>
        <charset val="186"/>
        <scheme val="minor"/>
      </rPr>
      <t>, Džiksīc</t>
    </r>
  </si>
  <si>
    <t>Estere Cīrule, Gustavs, Oskars, Džiksīc</t>
  </si>
  <si>
    <t>Gundega Bruņeniece, Ints Bruņenieks</t>
  </si>
  <si>
    <r>
      <t>Andra Vanaga, Līga</t>
    </r>
    <r>
      <rPr>
        <sz val="11"/>
        <color theme="0" tint="-0.249977111117893"/>
        <rFont val="Calibri"/>
        <family val="2"/>
        <charset val="186"/>
        <scheme val="minor"/>
      </rPr>
      <t>, Frīda</t>
    </r>
  </si>
  <si>
    <r>
      <t>Marija Vasiljeva</t>
    </r>
    <r>
      <rPr>
        <sz val="11"/>
        <color theme="0" tint="-0.249977111117893"/>
        <rFont val="Calibri"/>
        <family val="2"/>
        <charset val="186"/>
        <scheme val="minor"/>
      </rPr>
      <t>, Rolands Rolands</t>
    </r>
  </si>
  <si>
    <r>
      <t>Rolands Rolands</t>
    </r>
    <r>
      <rPr>
        <sz val="11"/>
        <color theme="0" tint="-0.249977111117893"/>
        <rFont val="Calibri"/>
        <family val="2"/>
        <charset val="186"/>
        <scheme val="minor"/>
      </rPr>
      <t>, Marija Vasiljeva</t>
    </r>
  </si>
  <si>
    <t>Vieta vecumgrupā (nav pārbaudīts)</t>
  </si>
  <si>
    <t>Vieta dzimumgrupā (nav pārbaudīts)</t>
  </si>
  <si>
    <t>Linda Rozkalna, 2 komandas biedri</t>
  </si>
  <si>
    <t>Didzis Šapkus, Ernests, Komandas biedre</t>
  </si>
  <si>
    <t>Martins Freibergs, Ivars</t>
  </si>
  <si>
    <t>Vieta kopumā (pa aplikācijām)</t>
  </si>
  <si>
    <t>Kristine Tihanova, Ieva Ziemele</t>
  </si>
  <si>
    <t>20, 21, 24, 23, 25, 26, 22, 34, 37, 46, 29, 30, 33, 54, 59, 31, 39, 67, 66, 65, 64, 56, 60, 62, 61, 50, 44, 63, 51, 47, 41, 32, 28</t>
  </si>
  <si>
    <t>Pāvels Ņevodņičenko</t>
  </si>
  <si>
    <t>20, 22, 37, 30, 58, 43, 47, 44, 54, 51, 57, 69, 52, 41, 55, 53, 49, 42, 60, 45, 40, 48, 31, 23, 21, 70</t>
  </si>
  <si>
    <t>Kaspars Adijāns</t>
  </si>
  <si>
    <t>70, 20, 21, 22, 30, 58, 43, 47, 53, 55, 63, 56, 42, 60, 45, 40, 48, 31, 23, 24, 27</t>
  </si>
  <si>
    <t>25, 50, 32, 33, 28, 29, 27, 70, 20, 37, 22, 23, 31, 30, 48, 34, 24, 26</t>
  </si>
  <si>
    <t>47, 54, 62, 51, 57, 69, 52, 44, 41, 55</t>
  </si>
  <si>
    <t>Elīna Kabaļina</t>
  </si>
  <si>
    <t>70, 27, 28, 33, 32, 26, 24, 21, 22, 20, 29</t>
  </si>
  <si>
    <t>70, 20, 29, 28, 33, 32, 26, 24, 21, 27</t>
  </si>
  <si>
    <t>Andra Vanaga</t>
  </si>
  <si>
    <t>Liga Seja</t>
  </si>
  <si>
    <t>27, 29, 29, 28, 33, 32, 50, 25, 34, 48, 40, 60, 39, 35, 36, 31, 23, 22, 21, 20, 70</t>
  </si>
  <si>
    <t xml:space="preserve"> 27, 29, 70, 20, 37, 22, 23, 24, 26, 32, 33, 28</t>
  </si>
  <si>
    <t xml:space="preserve"> 70, 20, 21, 22, 30, 58, 43, 47, 53, 55, 63, 56, 42, 60, 45, 40, 48, 31, 23, 24, 27</t>
  </si>
  <si>
    <t>Eduards Pakis, Zane Gruberte</t>
  </si>
  <si>
    <t>20, 37, 22, 30, 58, 23, 24, 26, 33, 28, 27, 70</t>
  </si>
  <si>
    <t>Kristaps Elgars Miķelsons, Madara Miķelsone</t>
  </si>
  <si>
    <t>Tomass Reinis, Tomass Neuss-Lucs</t>
  </si>
  <si>
    <t>Saņēma</t>
  </si>
  <si>
    <t>Sacīkste</t>
  </si>
  <si>
    <t>Vārds (viedtālruņa īpašnieka vārds aplikācijā) + komandas biedri</t>
  </si>
  <si>
    <t>Andra Vanaga, Līga, Frīda</t>
  </si>
  <si>
    <t>Ilze Kraukle, Olita Abolina</t>
  </si>
  <si>
    <t>Olita Abolina, Ilze Kraukle</t>
  </si>
  <si>
    <t>Zane Gruberte, Eduards Pakis</t>
  </si>
  <si>
    <t>Oskars Cīrulis, Estere, Gustavs, Džiksīc</t>
  </si>
  <si>
    <t>Ilze Andrijauska, Брунетка Валентайн 2</t>
  </si>
  <si>
    <t>Margarita P &amp; 2 jaunieši?</t>
  </si>
  <si>
    <t>2?</t>
  </si>
  <si>
    <t>3?</t>
  </si>
  <si>
    <t>Rolands Kursišs</t>
  </si>
  <si>
    <t>Marija Vasiljeva, Rolands Kursišs</t>
  </si>
  <si>
    <t>Rolands Kursišs, Marija Vasiljeva</t>
  </si>
  <si>
    <t>Jā</t>
  </si>
  <si>
    <t>?</t>
  </si>
  <si>
    <t>Rīga 2019 Rudens (Alfa)</t>
  </si>
  <si>
    <t>Jaunolaine 2019</t>
  </si>
  <si>
    <t>Rīga 2018 Rudens (Lucavsala)</t>
  </si>
  <si>
    <t>Rīga 2019 Pavasaris (Ziemeļblāzma)</t>
  </si>
  <si>
    <t>Pieejamās medaļas</t>
  </si>
  <si>
    <t>Medaļu ieguvēji</t>
  </si>
  <si>
    <t>Visi</t>
  </si>
  <si>
    <t>Eduards Pakis (b)</t>
  </si>
  <si>
    <t>70, 27, 29, 28, 33, 32, 26, 24, 21, 20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</si>
</sst>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46">
    <font>
      <sz val="11"/>
      <color theme="1"/>
      <name val="Liberation Sans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Liberation Sans"/>
      <charset val="186"/>
    </font>
    <font>
      <b/>
      <sz val="10"/>
      <color rgb="FF000000"/>
      <name val="Liberation Sans"/>
      <charset val="186"/>
    </font>
    <font>
      <sz val="10"/>
      <color rgb="FFFFFFFF"/>
      <name val="Liberation Sans"/>
      <charset val="186"/>
    </font>
    <font>
      <sz val="10"/>
      <color rgb="FFCC0000"/>
      <name val="Liberation Sans"/>
      <charset val="186"/>
    </font>
    <font>
      <b/>
      <sz val="10"/>
      <color rgb="FFFFFFFF"/>
      <name val="Liberation Sans"/>
      <charset val="186"/>
    </font>
    <font>
      <i/>
      <sz val="10"/>
      <color rgb="FF808080"/>
      <name val="Liberation Sans"/>
      <charset val="186"/>
    </font>
    <font>
      <sz val="10"/>
      <color rgb="FF006600"/>
      <name val="Liberation Sans"/>
      <charset val="186"/>
    </font>
    <font>
      <b/>
      <sz val="24"/>
      <color rgb="FF000000"/>
      <name val="Liberation Sans"/>
      <charset val="186"/>
    </font>
    <font>
      <sz val="18"/>
      <color rgb="FF000000"/>
      <name val="Liberation Sans"/>
      <charset val="186"/>
    </font>
    <font>
      <sz val="12"/>
      <color rgb="FF000000"/>
      <name val="Liberation Sans"/>
      <charset val="186"/>
    </font>
    <font>
      <u/>
      <sz val="10"/>
      <color rgb="FF0000EE"/>
      <name val="Liberation Sans"/>
      <charset val="186"/>
    </font>
    <font>
      <sz val="10"/>
      <color rgb="FF996600"/>
      <name val="Liberation Sans"/>
      <charset val="186"/>
    </font>
    <font>
      <sz val="10"/>
      <color rgb="FF333333"/>
      <name val="Liberation Sans"/>
      <charset val="186"/>
    </font>
    <font>
      <sz val="11"/>
      <color theme="0" tint="-0.34998626667073579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u/>
      <sz val="10"/>
      <color rgb="FF0000EE"/>
      <name val="Liberation Sans"/>
      <charset val="186"/>
    </font>
    <font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2"/>
      <name val="Calibri"/>
      <family val="2"/>
      <charset val="186"/>
      <scheme val="minor"/>
    </font>
    <font>
      <sz val="8"/>
      <name val="Liberation Sans"/>
      <charset val="186"/>
    </font>
    <font>
      <sz val="11"/>
      <color theme="0" tint="-4.9989318521683403E-2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11"/>
      <color theme="0" tint="-0.249977111117893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9" fillId="0" borderId="0"/>
    <xf numFmtId="0" fontId="20" fillId="0" borderId="0"/>
    <xf numFmtId="0" fontId="17" fillId="7" borderId="0"/>
    <xf numFmtId="0" fontId="14" fillId="5" borderId="0"/>
    <xf numFmtId="0" fontId="22" fillId="8" borderId="0"/>
    <xf numFmtId="0" fontId="23" fillId="8" borderId="1"/>
    <xf numFmtId="0" fontId="12" fillId="0" borderId="0"/>
    <xf numFmtId="0" fontId="13" fillId="2" borderId="0"/>
    <xf numFmtId="0" fontId="13" fillId="3" borderId="0"/>
    <xf numFmtId="0" fontId="12" fillId="4" borderId="0"/>
    <xf numFmtId="0" fontId="15" fillId="6" borderId="0"/>
    <xf numFmtId="0" fontId="16" fillId="0" borderId="0"/>
    <xf numFmtId="0" fontId="18" fillId="0" borderId="0"/>
    <xf numFmtId="0" fontId="21" fillId="0" borderId="0"/>
    <xf numFmtId="0" fontId="11" fillId="0" borderId="0"/>
    <xf numFmtId="0" fontId="11" fillId="0" borderId="0"/>
    <xf numFmtId="0" fontId="14" fillId="0" borderId="0"/>
  </cellStyleXfs>
  <cellXfs count="175">
    <xf numFmtId="0" fontId="0" fillId="0" borderId="0" xfId="0"/>
    <xf numFmtId="0" fontId="9" fillId="0" borderId="0" xfId="0" applyFont="1"/>
    <xf numFmtId="0" fontId="10" fillId="0" borderId="0" xfId="0" applyFont="1"/>
    <xf numFmtId="21" fontId="9" fillId="0" borderId="0" xfId="0" applyNumberFormat="1" applyFont="1"/>
    <xf numFmtId="0" fontId="24" fillId="0" borderId="0" xfId="0" applyFont="1"/>
    <xf numFmtId="0" fontId="25" fillId="0" borderId="0" xfId="0" applyFont="1"/>
    <xf numFmtId="0" fontId="8" fillId="0" borderId="0" xfId="0" applyFont="1"/>
    <xf numFmtId="0" fontId="27" fillId="0" borderId="0" xfId="0" applyFont="1" applyAlignment="1">
      <alignment vertical="top" textRotation="90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0" applyFont="1"/>
    <xf numFmtId="0" fontId="29" fillId="0" borderId="0" xfId="0" applyFont="1"/>
    <xf numFmtId="0" fontId="10" fillId="0" borderId="2" xfId="0" applyFont="1" applyBorder="1" applyAlignment="1">
      <alignment vertical="top" wrapText="1"/>
    </xf>
    <xf numFmtId="0" fontId="7" fillId="0" borderId="2" xfId="0" applyFont="1" applyBorder="1"/>
    <xf numFmtId="14" fontId="7" fillId="0" borderId="2" xfId="0" applyNumberFormat="1" applyFont="1" applyBorder="1"/>
    <xf numFmtId="2" fontId="7" fillId="0" borderId="2" xfId="0" applyNumberFormat="1" applyFont="1" applyBorder="1"/>
    <xf numFmtId="21" fontId="7" fillId="0" borderId="2" xfId="0" applyNumberFormat="1" applyFont="1" applyBorder="1"/>
    <xf numFmtId="20" fontId="7" fillId="0" borderId="2" xfId="0" applyNumberFormat="1" applyFont="1" applyBorder="1"/>
    <xf numFmtId="0" fontId="30" fillId="0" borderId="2" xfId="0" applyFont="1" applyBorder="1"/>
    <xf numFmtId="0" fontId="25" fillId="0" borderId="2" xfId="0" applyFont="1" applyBorder="1"/>
    <xf numFmtId="0" fontId="24" fillId="0" borderId="2" xfId="0" applyFont="1" applyBorder="1"/>
    <xf numFmtId="14" fontId="24" fillId="0" borderId="2" xfId="0" applyNumberFormat="1" applyFont="1" applyBorder="1"/>
    <xf numFmtId="2" fontId="24" fillId="0" borderId="2" xfId="0" applyNumberFormat="1" applyFont="1" applyBorder="1"/>
    <xf numFmtId="21" fontId="24" fillId="0" borderId="2" xfId="0" applyNumberFormat="1" applyFont="1" applyBorder="1"/>
    <xf numFmtId="20" fontId="24" fillId="0" borderId="2" xfId="0" applyNumberFormat="1" applyFont="1" applyBorder="1"/>
    <xf numFmtId="0" fontId="9" fillId="0" borderId="2" xfId="0" applyFont="1" applyBorder="1"/>
    <xf numFmtId="0" fontId="26" fillId="0" borderId="2" xfId="0" applyFont="1" applyBorder="1"/>
    <xf numFmtId="0" fontId="6" fillId="0" borderId="0" xfId="0" applyFont="1"/>
    <xf numFmtId="0" fontId="6" fillId="0" borderId="2" xfId="0" applyFont="1" applyBorder="1"/>
    <xf numFmtId="0" fontId="6" fillId="0" borderId="0" xfId="0" applyFont="1" applyBorder="1"/>
    <xf numFmtId="0" fontId="7" fillId="0" borderId="0" xfId="0" applyFont="1" applyBorder="1"/>
    <xf numFmtId="0" fontId="24" fillId="0" borderId="0" xfId="0" applyFont="1" applyBorder="1"/>
    <xf numFmtId="0" fontId="9" fillId="0" borderId="0" xfId="0" applyFont="1" applyBorder="1"/>
    <xf numFmtId="0" fontId="5" fillId="0" borderId="2" xfId="0" applyFont="1" applyBorder="1"/>
    <xf numFmtId="0" fontId="4" fillId="0" borderId="2" xfId="0" applyFont="1" applyBorder="1"/>
    <xf numFmtId="0" fontId="31" fillId="0" borderId="2" xfId="0" applyFont="1" applyBorder="1"/>
    <xf numFmtId="14" fontId="9" fillId="0" borderId="2" xfId="0" applyNumberFormat="1" applyFont="1" applyBorder="1"/>
    <xf numFmtId="0" fontId="26" fillId="0" borderId="2" xfId="0" applyFont="1" applyBorder="1" applyAlignment="1">
      <alignment wrapText="1"/>
    </xf>
    <xf numFmtId="164" fontId="9" fillId="0" borderId="2" xfId="0" applyNumberFormat="1" applyFont="1" applyBorder="1"/>
    <xf numFmtId="21" fontId="9" fillId="0" borderId="2" xfId="0" applyNumberFormat="1" applyFont="1" applyBorder="1"/>
    <xf numFmtId="20" fontId="9" fillId="0" borderId="2" xfId="0" applyNumberFormat="1" applyFont="1" applyBorder="1"/>
    <xf numFmtId="0" fontId="9" fillId="0" borderId="2" xfId="0" applyFont="1" applyBorder="1" applyAlignment="1"/>
    <xf numFmtId="46" fontId="9" fillId="0" borderId="2" xfId="0" applyNumberFormat="1" applyFont="1" applyBorder="1"/>
    <xf numFmtId="0" fontId="8" fillId="0" borderId="2" xfId="0" applyFont="1" applyBorder="1" applyAlignment="1"/>
    <xf numFmtId="14" fontId="25" fillId="0" borderId="2" xfId="0" applyNumberFormat="1" applyFont="1" applyBorder="1"/>
    <xf numFmtId="0" fontId="25" fillId="0" borderId="2" xfId="0" applyFont="1" applyBorder="1" applyAlignment="1"/>
    <xf numFmtId="164" fontId="25" fillId="0" borderId="2" xfId="0" applyNumberFormat="1" applyFont="1" applyBorder="1"/>
    <xf numFmtId="20" fontId="25" fillId="0" borderId="2" xfId="0" applyNumberFormat="1" applyFont="1" applyBorder="1"/>
    <xf numFmtId="0" fontId="4" fillId="0" borderId="0" xfId="0" applyFont="1"/>
    <xf numFmtId="14" fontId="9" fillId="0" borderId="2" xfId="0" applyNumberFormat="1" applyFont="1" applyBorder="1" applyAlignment="1"/>
    <xf numFmtId="0" fontId="8" fillId="0" borderId="2" xfId="0" applyFont="1" applyBorder="1"/>
    <xf numFmtId="14" fontId="25" fillId="0" borderId="2" xfId="0" applyNumberFormat="1" applyFont="1" applyBorder="1" applyAlignment="1"/>
    <xf numFmtId="0" fontId="25" fillId="0" borderId="2" xfId="0" applyFont="1" applyFill="1" applyBorder="1"/>
    <xf numFmtId="164" fontId="25" fillId="0" borderId="2" xfId="0" applyNumberFormat="1" applyFont="1" applyBorder="1" applyAlignment="1"/>
    <xf numFmtId="14" fontId="24" fillId="0" borderId="2" xfId="0" applyNumberFormat="1" applyFont="1" applyBorder="1" applyAlignment="1"/>
    <xf numFmtId="0" fontId="24" fillId="0" borderId="2" xfId="0" applyFont="1" applyFill="1" applyBorder="1"/>
    <xf numFmtId="164" fontId="24" fillId="0" borderId="2" xfId="0" applyNumberFormat="1" applyFont="1" applyBorder="1" applyAlignment="1"/>
    <xf numFmtId="0" fontId="24" fillId="0" borderId="2" xfId="0" applyFont="1" applyBorder="1" applyAlignment="1"/>
    <xf numFmtId="165" fontId="9" fillId="0" borderId="2" xfId="0" applyNumberFormat="1" applyFont="1" applyBorder="1"/>
    <xf numFmtId="0" fontId="4" fillId="0" borderId="2" xfId="0" applyFont="1" applyFill="1" applyBorder="1"/>
    <xf numFmtId="2" fontId="9" fillId="0" borderId="2" xfId="0" applyNumberFormat="1" applyFont="1" applyBorder="1"/>
    <xf numFmtId="2" fontId="32" fillId="0" borderId="0" xfId="0" applyNumberFormat="1" applyFont="1" applyBorder="1"/>
    <xf numFmtId="0" fontId="32" fillId="0" borderId="0" xfId="0" applyFont="1" applyBorder="1" applyAlignment="1"/>
    <xf numFmtId="0" fontId="32" fillId="0" borderId="0" xfId="0" applyFont="1" applyBorder="1"/>
    <xf numFmtId="165" fontId="32" fillId="0" borderId="0" xfId="0" applyNumberFormat="1" applyFont="1" applyBorder="1"/>
    <xf numFmtId="0" fontId="32" fillId="0" borderId="0" xfId="0" applyNumberFormat="1" applyFont="1" applyBorder="1"/>
    <xf numFmtId="0" fontId="25" fillId="0" borderId="2" xfId="0" applyNumberFormat="1" applyFont="1" applyBorder="1"/>
    <xf numFmtId="0" fontId="8" fillId="0" borderId="2" xfId="0" applyFont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/>
    <xf numFmtId="165" fontId="24" fillId="0" borderId="2" xfId="0" applyNumberFormat="1" applyFont="1" applyBorder="1"/>
    <xf numFmtId="0" fontId="24" fillId="0" borderId="2" xfId="0" applyNumberFormat="1" applyFont="1" applyBorder="1"/>
    <xf numFmtId="0" fontId="28" fillId="0" borderId="2" xfId="14" applyFont="1" applyBorder="1" applyAlignment="1">
      <alignment wrapText="1"/>
    </xf>
    <xf numFmtId="0" fontId="28" fillId="0" borderId="0" xfId="14" applyFont="1" applyAlignment="1">
      <alignment wrapText="1"/>
    </xf>
    <xf numFmtId="0" fontId="28" fillId="0" borderId="0" xfId="14" applyFont="1" applyAlignment="1">
      <alignment vertical="top" wrapText="1"/>
    </xf>
    <xf numFmtId="0" fontId="34" fillId="0" borderId="0" xfId="0" applyFont="1" applyBorder="1"/>
    <xf numFmtId="21" fontId="34" fillId="0" borderId="0" xfId="0" applyNumberFormat="1" applyFont="1" applyBorder="1"/>
    <xf numFmtId="0" fontId="35" fillId="0" borderId="0" xfId="0" applyFont="1" applyBorder="1"/>
    <xf numFmtId="2" fontId="35" fillId="0" borderId="0" xfId="0" applyNumberFormat="1" applyFont="1" applyBorder="1"/>
    <xf numFmtId="0" fontId="35" fillId="0" borderId="0" xfId="0" applyFont="1" applyBorder="1" applyAlignment="1"/>
    <xf numFmtId="165" fontId="35" fillId="0" borderId="0" xfId="0" applyNumberFormat="1" applyFont="1" applyBorder="1"/>
    <xf numFmtId="0" fontId="35" fillId="0" borderId="0" xfId="0" applyNumberFormat="1" applyFont="1" applyBorder="1"/>
    <xf numFmtId="0" fontId="36" fillId="0" borderId="0" xfId="0" applyFont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25" fillId="0" borderId="0" xfId="0" applyFont="1" applyBorder="1"/>
    <xf numFmtId="0" fontId="10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21" fontId="25" fillId="0" borderId="2" xfId="0" applyNumberFormat="1" applyFont="1" applyBorder="1"/>
    <xf numFmtId="1" fontId="7" fillId="0" borderId="2" xfId="0" applyNumberFormat="1" applyFont="1" applyBorder="1"/>
    <xf numFmtId="21" fontId="25" fillId="0" borderId="0" xfId="0" applyNumberFormat="1" applyFont="1" applyBorder="1"/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165" fontId="25" fillId="0" borderId="0" xfId="0" applyNumberFormat="1" applyFont="1" applyBorder="1"/>
    <xf numFmtId="1" fontId="25" fillId="0" borderId="2" xfId="0" applyNumberFormat="1" applyFont="1" applyBorder="1"/>
    <xf numFmtId="2" fontId="25" fillId="0" borderId="2" xfId="0" applyNumberFormat="1" applyFont="1" applyBorder="1"/>
    <xf numFmtId="0" fontId="39" fillId="0" borderId="2" xfId="0" applyFont="1" applyBorder="1"/>
    <xf numFmtId="0" fontId="3" fillId="0" borderId="2" xfId="0" applyFont="1" applyBorder="1"/>
    <xf numFmtId="165" fontId="36" fillId="0" borderId="0" xfId="0" applyNumberFormat="1" applyFont="1" applyAlignment="1">
      <alignment vertical="top" wrapText="1"/>
    </xf>
    <xf numFmtId="165" fontId="25" fillId="0" borderId="2" xfId="0" applyNumberFormat="1" applyFont="1" applyBorder="1"/>
    <xf numFmtId="165" fontId="7" fillId="0" borderId="2" xfId="0" applyNumberFormat="1" applyFont="1" applyBorder="1"/>
    <xf numFmtId="165" fontId="9" fillId="0" borderId="0" xfId="0" applyNumberFormat="1" applyFont="1"/>
    <xf numFmtId="165" fontId="25" fillId="0" borderId="0" xfId="0" applyNumberFormat="1" applyFont="1"/>
    <xf numFmtId="0" fontId="37" fillId="0" borderId="0" xfId="0" applyFont="1"/>
    <xf numFmtId="0" fontId="37" fillId="0" borderId="0" xfId="0" applyFont="1" applyBorder="1"/>
    <xf numFmtId="21" fontId="37" fillId="0" borderId="0" xfId="0" applyNumberFormat="1" applyFont="1" applyBorder="1"/>
    <xf numFmtId="165" fontId="37" fillId="0" borderId="0" xfId="0" applyNumberFormat="1" applyFont="1" applyBorder="1"/>
    <xf numFmtId="0" fontId="37" fillId="0" borderId="0" xfId="0" applyFont="1" applyBorder="1" applyAlignment="1">
      <alignment horizontal="left"/>
    </xf>
    <xf numFmtId="0" fontId="38" fillId="0" borderId="0" xfId="0" applyFont="1" applyAlignment="1">
      <alignment vertical="top" textRotation="90"/>
    </xf>
    <xf numFmtId="0" fontId="38" fillId="0" borderId="0" xfId="0" applyFont="1"/>
    <xf numFmtId="0" fontId="40" fillId="0" borderId="2" xfId="0" applyFont="1" applyBorder="1"/>
    <xf numFmtId="0" fontId="40" fillId="0" borderId="0" xfId="0" applyFont="1"/>
    <xf numFmtId="1" fontId="40" fillId="0" borderId="2" xfId="0" applyNumberFormat="1" applyFont="1" applyBorder="1"/>
    <xf numFmtId="21" fontId="40" fillId="0" borderId="2" xfId="0" applyNumberFormat="1" applyFont="1" applyBorder="1"/>
    <xf numFmtId="165" fontId="40" fillId="0" borderId="2" xfId="0" applyNumberFormat="1" applyFont="1" applyBorder="1"/>
    <xf numFmtId="2" fontId="40" fillId="0" borderId="2" xfId="0" applyNumberFormat="1" applyFont="1" applyBorder="1"/>
    <xf numFmtId="0" fontId="40" fillId="0" borderId="2" xfId="0" applyFont="1" applyBorder="1" applyAlignment="1">
      <alignment horizontal="left"/>
    </xf>
    <xf numFmtId="0" fontId="40" fillId="0" borderId="0" xfId="0" applyFont="1" applyBorder="1"/>
    <xf numFmtId="165" fontId="40" fillId="0" borderId="0" xfId="0" applyNumberFormat="1" applyFont="1" applyBorder="1"/>
    <xf numFmtId="14" fontId="40" fillId="0" borderId="2" xfId="0" applyNumberFormat="1" applyFont="1" applyBorder="1"/>
    <xf numFmtId="20" fontId="40" fillId="0" borderId="2" xfId="0" applyNumberFormat="1" applyFont="1" applyBorder="1"/>
    <xf numFmtId="2" fontId="2" fillId="0" borderId="2" xfId="0" applyNumberFormat="1" applyFont="1" applyBorder="1"/>
    <xf numFmtId="1" fontId="25" fillId="0" borderId="0" xfId="0" applyNumberFormat="1" applyFont="1" applyBorder="1"/>
    <xf numFmtId="165" fontId="25" fillId="0" borderId="2" xfId="0" applyNumberFormat="1" applyFont="1" applyBorder="1"/>
    <xf numFmtId="1" fontId="38" fillId="0" borderId="2" xfId="0" applyNumberFormat="1" applyFont="1" applyBorder="1" applyAlignment="1">
      <alignment vertical="top" wrapText="1"/>
    </xf>
    <xf numFmtId="45" fontId="25" fillId="0" borderId="2" xfId="0" applyNumberFormat="1" applyFont="1" applyBorder="1"/>
    <xf numFmtId="0" fontId="10" fillId="0" borderId="0" xfId="0" applyFont="1" applyBorder="1"/>
    <xf numFmtId="0" fontId="27" fillId="0" borderId="0" xfId="0" applyFont="1" applyBorder="1" applyAlignment="1">
      <alignment vertical="top" textRotation="90" wrapText="1"/>
    </xf>
    <xf numFmtId="0" fontId="38" fillId="0" borderId="0" xfId="0" applyFont="1" applyBorder="1" applyAlignment="1">
      <alignment vertical="top" textRotation="90"/>
    </xf>
    <xf numFmtId="165" fontId="25" fillId="0" borderId="0" xfId="0" applyNumberFormat="1" applyFont="1" applyBorder="1"/>
    <xf numFmtId="45" fontId="25" fillId="0" borderId="0" xfId="0" applyNumberFormat="1" applyFont="1" applyBorder="1"/>
    <xf numFmtId="0" fontId="38" fillId="0" borderId="0" xfId="0" applyFont="1" applyBorder="1"/>
    <xf numFmtId="165" fontId="41" fillId="0" borderId="2" xfId="0" applyNumberFormat="1" applyFont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38" fillId="0" borderId="2" xfId="0" applyFont="1" applyBorder="1" applyAlignment="1">
      <alignment horizontal="left" vertical="top" wrapText="1"/>
    </xf>
    <xf numFmtId="0" fontId="43" fillId="0" borderId="0" xfId="0" applyFont="1" applyBorder="1" applyAlignment="1">
      <alignment vertical="top" textRotation="90"/>
    </xf>
    <xf numFmtId="0" fontId="43" fillId="0" borderId="0" xfId="0" applyFont="1" applyBorder="1" applyAlignment="1">
      <alignment vertical="top" textRotation="90" wrapText="1"/>
    </xf>
    <xf numFmtId="0" fontId="44" fillId="0" borderId="2" xfId="0" applyFont="1" applyBorder="1"/>
    <xf numFmtId="0" fontId="45" fillId="0" borderId="2" xfId="0" applyFont="1" applyBorder="1"/>
    <xf numFmtId="0" fontId="45" fillId="0" borderId="2" xfId="0" applyFont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25" fillId="0" borderId="4" xfId="0" applyFont="1" applyBorder="1"/>
    <xf numFmtId="0" fontId="25" fillId="0" borderId="5" xfId="0" applyFont="1" applyBorder="1"/>
    <xf numFmtId="0" fontId="25" fillId="0" borderId="6" xfId="0" applyFont="1" applyBorder="1"/>
    <xf numFmtId="1" fontId="25" fillId="0" borderId="6" xfId="0" applyNumberFormat="1" applyFont="1" applyBorder="1"/>
    <xf numFmtId="0" fontId="25" fillId="0" borderId="7" xfId="0" applyFont="1" applyBorder="1"/>
    <xf numFmtId="0" fontId="25" fillId="0" borderId="8" xfId="0" applyFont="1" applyBorder="1"/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2" xfId="0" applyNumberFormat="1" applyFont="1" applyBorder="1"/>
    <xf numFmtId="0" fontId="25" fillId="0" borderId="13" xfId="0" applyFont="1" applyBorder="1"/>
    <xf numFmtId="0" fontId="42" fillId="0" borderId="3" xfId="0" applyFont="1" applyBorder="1" applyAlignment="1">
      <alignment wrapText="1"/>
    </xf>
    <xf numFmtId="1" fontId="38" fillId="0" borderId="3" xfId="0" applyNumberFormat="1" applyFont="1" applyBorder="1" applyAlignment="1">
      <alignment vertical="top" wrapText="1"/>
    </xf>
    <xf numFmtId="0" fontId="38" fillId="0" borderId="3" xfId="0" applyFont="1" applyBorder="1" applyAlignment="1">
      <alignment vertical="top" wrapText="1"/>
    </xf>
    <xf numFmtId="0" fontId="25" fillId="0" borderId="6" xfId="0" applyFont="1" applyFill="1" applyBorder="1"/>
    <xf numFmtId="0" fontId="25" fillId="0" borderId="6" xfId="0" applyFont="1" applyBorder="1" applyAlignment="1"/>
    <xf numFmtId="0" fontId="25" fillId="0" borderId="12" xfId="0" applyFont="1" applyFill="1" applyBorder="1"/>
    <xf numFmtId="0" fontId="25" fillId="0" borderId="12" xfId="0" applyFont="1" applyBorder="1" applyAlignment="1"/>
    <xf numFmtId="0" fontId="42" fillId="0" borderId="3" xfId="0" applyFont="1" applyBorder="1"/>
    <xf numFmtId="0" fontId="44" fillId="0" borderId="6" xfId="0" applyFont="1" applyBorder="1"/>
    <xf numFmtId="0" fontId="44" fillId="0" borderId="12" xfId="0" applyFont="1" applyBorder="1"/>
    <xf numFmtId="0" fontId="44" fillId="0" borderId="0" xfId="0" applyFont="1" applyBorder="1"/>
    <xf numFmtId="0" fontId="9" fillId="0" borderId="3" xfId="0" applyFont="1" applyBorder="1"/>
    <xf numFmtId="0" fontId="38" fillId="0" borderId="14" xfId="0" applyFont="1" applyBorder="1"/>
    <xf numFmtId="0" fontId="10" fillId="0" borderId="15" xfId="0" applyFont="1" applyBorder="1"/>
    <xf numFmtId="0" fontId="38" fillId="0" borderId="17" xfId="0" applyFont="1" applyBorder="1"/>
    <xf numFmtId="0" fontId="40" fillId="0" borderId="3" xfId="0" applyFont="1" applyBorder="1"/>
    <xf numFmtId="0" fontId="10" fillId="0" borderId="14" xfId="0" applyFont="1" applyBorder="1"/>
    <xf numFmtId="0" fontId="1" fillId="0" borderId="0" xfId="0" applyFont="1"/>
    <xf numFmtId="0" fontId="10" fillId="0" borderId="16" xfId="0" applyFont="1" applyBorder="1"/>
    <xf numFmtId="0" fontId="24" fillId="0" borderId="3" xfId="0" applyFont="1" applyBorder="1"/>
    <xf numFmtId="0" fontId="38" fillId="0" borderId="16" xfId="0" applyFont="1" applyBorder="1"/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8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gain.online/open/results/5ed7cdb7d5fd5121b50c5b54?fbclid=IwAR1aC6ZJjlVpTUHMbzf9iYlEe6yFNIkwT1UD5vLtA70B7MwIlc-fY6Nrthg" TargetMode="External"/><Relationship Id="rId1" Type="http://schemas.openxmlformats.org/officeDocument/2006/relationships/hyperlink" Target="http://www.p.fne.com.au/rg/cgi-bin/SelectResultFileForSplitsBrowserFiltered.cgi?act=fileToSplitsBrowser&amp;eventName=ScoreResults_Rigas%2520Pavasara%2520Rogainings%25202019%2520Ziemelblazma%2520PXAS%2520ScoreW360%2520Start%2520Anywhere.cs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rogain.online/open/results/5ea968a68577e75e064ce0ed" TargetMode="External"/><Relationship Id="rId1" Type="http://schemas.openxmlformats.org/officeDocument/2006/relationships/hyperlink" Target="http://www.p.fne.com.au/rg/cgi-bin/SelectResultFileForSplitsBrowserFiltered.cgi?act=fileToSplitsBrowser&amp;eventName=ScoreResults_Rigas%2520Rudens%2520Rogainings%25202018%2520Lucavsala%2520A%2520PXAS%2520ScoreQ360.csv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rogain.online/open/results/5e96322ff2389258b2ed1918" TargetMode="External"/><Relationship Id="rId1" Type="http://schemas.openxmlformats.org/officeDocument/2006/relationships/hyperlink" Target="http://www.p.fne.com.au/rg/cgi-bin/SelectResultFileForSplitsBrowserFiltered.cgi?act=fileToSplitsBrowser&amp;eventName=ScoreResults_Olaines%2520Rogainings%2520PXAS%2520ScoreQ360.csv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rogain.online/open/results/5e7b8f9217a29b7da9f3ed6c" TargetMode="External"/><Relationship Id="rId1" Type="http://schemas.openxmlformats.org/officeDocument/2006/relationships/hyperlink" Target="http://www.p.fne.com.au/rg/cgi-bin/SelectResultFileForSplitsBrowserFiltered.cgi?act=fileToSplitsBrowser&amp;eventName=ScoreResults_Riga%2520Rogaining%2520PXAS%2520PZ0809112019%2520ScoreQ360.c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23E2B-C3F6-4A37-81D6-6A61535D5EF5}">
  <dimension ref="A1:I176"/>
  <sheetViews>
    <sheetView view="pageBreakPreview" zoomScale="60" zoomScaleNormal="100" workbookViewId="0">
      <selection activeCell="E172" sqref="E172"/>
    </sheetView>
  </sheetViews>
  <sheetFormatPr defaultRowHeight="15"/>
  <cols>
    <col min="1" max="1" width="4.5" style="84" customWidth="1"/>
    <col min="2" max="3" width="2.625" style="84" customWidth="1"/>
    <col min="4" max="4" width="17.625" style="164" customWidth="1"/>
    <col min="5" max="5" width="23.625" style="84" customWidth="1"/>
    <col min="6" max="6" width="5.75" style="123" customWidth="1"/>
    <col min="7" max="7" width="5.75" style="84" customWidth="1"/>
    <col min="8" max="16384" width="9" style="84"/>
  </cols>
  <sheetData>
    <row r="1" spans="1:9" s="132" customFormat="1" ht="42.75" customHeight="1" thickBot="1">
      <c r="A1" s="137" t="s">
        <v>77</v>
      </c>
      <c r="B1" s="129" t="s">
        <v>79</v>
      </c>
      <c r="C1" s="136" t="s">
        <v>311</v>
      </c>
      <c r="D1" s="161" t="s">
        <v>312</v>
      </c>
      <c r="E1" s="154" t="s">
        <v>313</v>
      </c>
      <c r="F1" s="155" t="s">
        <v>64</v>
      </c>
      <c r="G1" s="156" t="s">
        <v>67</v>
      </c>
    </row>
    <row r="2" spans="1:9">
      <c r="A2" s="142">
        <v>1</v>
      </c>
      <c r="B2" s="143"/>
      <c r="C2" s="143"/>
      <c r="D2" s="162" t="s">
        <v>328</v>
      </c>
      <c r="E2" s="157" t="s">
        <v>7</v>
      </c>
      <c r="F2" s="158">
        <v>156</v>
      </c>
      <c r="G2" s="146" t="s">
        <v>271</v>
      </c>
    </row>
    <row r="3" spans="1:9">
      <c r="A3" s="147">
        <v>1</v>
      </c>
      <c r="D3" s="138" t="s">
        <v>328</v>
      </c>
      <c r="E3" s="45" t="s">
        <v>52</v>
      </c>
      <c r="F3" s="19">
        <v>24</v>
      </c>
      <c r="G3" s="148">
        <v>10</v>
      </c>
    </row>
    <row r="4" spans="1:9">
      <c r="A4" s="147">
        <v>1</v>
      </c>
      <c r="D4" s="138" t="s">
        <v>328</v>
      </c>
      <c r="E4" s="19" t="s">
        <v>13</v>
      </c>
      <c r="F4" s="45">
        <v>35</v>
      </c>
      <c r="G4" s="148" t="s">
        <v>271</v>
      </c>
      <c r="I4" s="94"/>
    </row>
    <row r="5" spans="1:9">
      <c r="A5" s="147">
        <v>1</v>
      </c>
      <c r="D5" s="138" t="s">
        <v>328</v>
      </c>
      <c r="E5" s="52" t="s">
        <v>17</v>
      </c>
      <c r="F5" s="45">
        <v>29</v>
      </c>
      <c r="G5" s="148" t="s">
        <v>271</v>
      </c>
      <c r="I5" s="94"/>
    </row>
    <row r="6" spans="1:9">
      <c r="A6" s="147">
        <v>1</v>
      </c>
      <c r="D6" s="138" t="s">
        <v>328</v>
      </c>
      <c r="E6" s="45" t="s">
        <v>46</v>
      </c>
      <c r="F6" s="19">
        <v>26</v>
      </c>
      <c r="G6" s="148">
        <v>12</v>
      </c>
      <c r="I6" s="94"/>
    </row>
    <row r="7" spans="1:9">
      <c r="A7" s="147">
        <v>1</v>
      </c>
      <c r="D7" s="138" t="s">
        <v>328</v>
      </c>
      <c r="E7" s="52" t="s">
        <v>9</v>
      </c>
      <c r="F7" s="45">
        <v>64</v>
      </c>
      <c r="G7" s="148" t="s">
        <v>271</v>
      </c>
      <c r="I7" s="94"/>
    </row>
    <row r="8" spans="1:9">
      <c r="A8" s="147">
        <v>1</v>
      </c>
      <c r="D8" s="138" t="s">
        <v>328</v>
      </c>
      <c r="E8" s="45" t="s">
        <v>49</v>
      </c>
      <c r="F8" s="19">
        <v>24</v>
      </c>
      <c r="G8" s="148">
        <v>10</v>
      </c>
      <c r="I8" s="94"/>
    </row>
    <row r="9" spans="1:9">
      <c r="A9" s="147">
        <v>1</v>
      </c>
      <c r="B9" s="84" t="s">
        <v>71</v>
      </c>
      <c r="D9" s="138" t="s">
        <v>328</v>
      </c>
      <c r="E9" s="52" t="s">
        <v>3</v>
      </c>
      <c r="F9" s="45">
        <v>85</v>
      </c>
      <c r="G9" s="148" t="s">
        <v>271</v>
      </c>
      <c r="I9" s="94"/>
    </row>
    <row r="10" spans="1:9">
      <c r="A10" s="147">
        <v>1</v>
      </c>
      <c r="B10" s="84" t="s">
        <v>71</v>
      </c>
      <c r="D10" s="138" t="s">
        <v>328</v>
      </c>
      <c r="E10" s="52" t="s">
        <v>2</v>
      </c>
      <c r="F10" s="45">
        <v>166</v>
      </c>
      <c r="G10" s="148" t="s">
        <v>271</v>
      </c>
      <c r="I10" s="94"/>
    </row>
    <row r="11" spans="1:9">
      <c r="A11" s="147">
        <v>1</v>
      </c>
      <c r="D11" s="138" t="s">
        <v>328</v>
      </c>
      <c r="E11" s="52" t="s">
        <v>5</v>
      </c>
      <c r="F11" s="45">
        <v>78</v>
      </c>
      <c r="G11" s="148" t="s">
        <v>271</v>
      </c>
      <c r="I11" s="94"/>
    </row>
    <row r="12" spans="1:9">
      <c r="A12" s="147">
        <v>1</v>
      </c>
      <c r="B12" s="84" t="s">
        <v>71</v>
      </c>
      <c r="D12" s="138" t="s">
        <v>328</v>
      </c>
      <c r="E12" s="52" t="s">
        <v>16</v>
      </c>
      <c r="F12" s="45">
        <v>56</v>
      </c>
      <c r="G12" s="148" t="s">
        <v>271</v>
      </c>
      <c r="I12" s="94"/>
    </row>
    <row r="13" spans="1:9">
      <c r="A13" s="147">
        <v>1</v>
      </c>
      <c r="D13" s="138" t="s">
        <v>328</v>
      </c>
      <c r="E13" s="52" t="s">
        <v>195</v>
      </c>
      <c r="F13" s="45">
        <v>20</v>
      </c>
      <c r="G13" s="148">
        <v>20</v>
      </c>
      <c r="I13" s="94"/>
    </row>
    <row r="14" spans="1:9">
      <c r="A14" s="147">
        <v>1</v>
      </c>
      <c r="D14" s="138" t="s">
        <v>328</v>
      </c>
      <c r="E14" s="52" t="s">
        <v>109</v>
      </c>
      <c r="F14" s="45">
        <v>21</v>
      </c>
      <c r="G14" s="148" t="s">
        <v>271</v>
      </c>
    </row>
    <row r="15" spans="1:9">
      <c r="A15" s="147">
        <v>1</v>
      </c>
      <c r="D15" s="138" t="s">
        <v>328</v>
      </c>
      <c r="E15" s="45" t="s">
        <v>25</v>
      </c>
      <c r="F15" s="19">
        <v>96</v>
      </c>
      <c r="G15" s="148">
        <v>20</v>
      </c>
    </row>
    <row r="16" spans="1:9">
      <c r="A16" s="147">
        <v>1</v>
      </c>
      <c r="D16" s="138" t="s">
        <v>328</v>
      </c>
      <c r="E16" s="52" t="s">
        <v>15</v>
      </c>
      <c r="F16" s="45">
        <v>29</v>
      </c>
      <c r="G16" s="148" t="s">
        <v>271</v>
      </c>
    </row>
    <row r="17" spans="1:7">
      <c r="A17" s="147">
        <v>1</v>
      </c>
      <c r="D17" s="138" t="s">
        <v>328</v>
      </c>
      <c r="E17" s="52" t="s">
        <v>197</v>
      </c>
      <c r="F17" s="45">
        <v>22</v>
      </c>
      <c r="G17" s="148">
        <v>23</v>
      </c>
    </row>
    <row r="18" spans="1:7">
      <c r="A18" s="147">
        <v>1</v>
      </c>
      <c r="D18" s="138" t="s">
        <v>328</v>
      </c>
      <c r="E18" s="45" t="s">
        <v>33</v>
      </c>
      <c r="F18" s="19">
        <v>56</v>
      </c>
      <c r="G18" s="148">
        <v>14</v>
      </c>
    </row>
    <row r="19" spans="1:7">
      <c r="A19" s="147">
        <v>1</v>
      </c>
      <c r="D19" s="138" t="s">
        <v>328</v>
      </c>
      <c r="E19" s="45" t="s">
        <v>30</v>
      </c>
      <c r="F19" s="19">
        <v>56</v>
      </c>
      <c r="G19" s="148">
        <v>14</v>
      </c>
    </row>
    <row r="20" spans="1:7">
      <c r="A20" s="147">
        <v>1</v>
      </c>
      <c r="D20" s="138" t="s">
        <v>328</v>
      </c>
      <c r="E20" s="45" t="s">
        <v>36</v>
      </c>
      <c r="F20" s="19">
        <v>37</v>
      </c>
      <c r="G20" s="148">
        <v>13</v>
      </c>
    </row>
    <row r="21" spans="1:7">
      <c r="A21" s="147">
        <v>1</v>
      </c>
      <c r="D21" s="138" t="s">
        <v>328</v>
      </c>
      <c r="E21" s="52" t="s">
        <v>18</v>
      </c>
      <c r="F21" s="45">
        <v>23</v>
      </c>
      <c r="G21" s="148" t="s">
        <v>271</v>
      </c>
    </row>
    <row r="22" spans="1:7">
      <c r="A22" s="147">
        <v>1</v>
      </c>
      <c r="D22" s="138" t="s">
        <v>328</v>
      </c>
      <c r="E22" s="52" t="s">
        <v>1</v>
      </c>
      <c r="F22" s="45">
        <v>167</v>
      </c>
      <c r="G22" s="148" t="s">
        <v>271</v>
      </c>
    </row>
    <row r="23" spans="1:7">
      <c r="A23" s="147">
        <v>1</v>
      </c>
      <c r="D23" s="138" t="s">
        <v>328</v>
      </c>
      <c r="E23" s="52" t="s">
        <v>21</v>
      </c>
      <c r="F23" s="45">
        <v>12</v>
      </c>
      <c r="G23" s="148" t="s">
        <v>271</v>
      </c>
    </row>
    <row r="24" spans="1:7">
      <c r="A24" s="147">
        <v>1</v>
      </c>
      <c r="D24" s="138" t="s">
        <v>328</v>
      </c>
      <c r="E24" s="52" t="s">
        <v>199</v>
      </c>
      <c r="F24" s="45">
        <v>23</v>
      </c>
      <c r="G24" s="148">
        <v>23</v>
      </c>
    </row>
    <row r="25" spans="1:7">
      <c r="A25" s="147">
        <v>2</v>
      </c>
      <c r="B25" s="84" t="s">
        <v>71</v>
      </c>
      <c r="C25" s="84">
        <v>1</v>
      </c>
      <c r="D25" s="138" t="s">
        <v>328</v>
      </c>
      <c r="E25" s="141" t="s">
        <v>111</v>
      </c>
      <c r="F25" s="45">
        <v>48</v>
      </c>
      <c r="G25" s="148" t="s">
        <v>271</v>
      </c>
    </row>
    <row r="26" spans="1:7">
      <c r="A26" s="147">
        <v>1</v>
      </c>
      <c r="D26" s="138" t="s">
        <v>328</v>
      </c>
      <c r="E26" s="52" t="s">
        <v>200</v>
      </c>
      <c r="F26" s="45">
        <v>24</v>
      </c>
      <c r="G26" s="148">
        <v>23</v>
      </c>
    </row>
    <row r="27" spans="1:7">
      <c r="A27" s="147">
        <v>2</v>
      </c>
      <c r="B27" s="84" t="s">
        <v>71</v>
      </c>
      <c r="D27" s="138" t="s">
        <v>328</v>
      </c>
      <c r="E27" s="52" t="s">
        <v>145</v>
      </c>
      <c r="F27" s="45">
        <v>29</v>
      </c>
      <c r="G27" s="148" t="s">
        <v>271</v>
      </c>
    </row>
    <row r="28" spans="1:7">
      <c r="A28" s="147">
        <v>1</v>
      </c>
      <c r="B28" s="84" t="s">
        <v>71</v>
      </c>
      <c r="D28" s="138" t="s">
        <v>328</v>
      </c>
      <c r="E28" s="45" t="s">
        <v>53</v>
      </c>
      <c r="F28" s="45">
        <v>85</v>
      </c>
      <c r="G28" s="148">
        <v>22</v>
      </c>
    </row>
    <row r="29" spans="1:7">
      <c r="A29" s="147">
        <v>1</v>
      </c>
      <c r="D29" s="138" t="s">
        <v>328</v>
      </c>
      <c r="E29" s="52" t="s">
        <v>8</v>
      </c>
      <c r="F29" s="45">
        <v>73</v>
      </c>
      <c r="G29" s="148" t="s">
        <v>271</v>
      </c>
    </row>
    <row r="30" spans="1:7">
      <c r="A30" s="147">
        <v>1</v>
      </c>
      <c r="B30" s="84" t="s">
        <v>71</v>
      </c>
      <c r="D30" s="138" t="s">
        <v>328</v>
      </c>
      <c r="E30" s="45" t="s">
        <v>73</v>
      </c>
      <c r="F30" s="19">
        <v>20</v>
      </c>
      <c r="G30" s="148"/>
    </row>
    <row r="31" spans="1:7">
      <c r="A31" s="147">
        <v>3</v>
      </c>
      <c r="B31" s="84" t="s">
        <v>71</v>
      </c>
      <c r="D31" s="138" t="s">
        <v>328</v>
      </c>
      <c r="E31" s="45" t="s">
        <v>76</v>
      </c>
      <c r="F31" s="19">
        <v>35</v>
      </c>
      <c r="G31" s="148">
        <v>11</v>
      </c>
    </row>
    <row r="32" spans="1:7">
      <c r="A32" s="147">
        <v>1</v>
      </c>
      <c r="B32" s="84" t="s">
        <v>71</v>
      </c>
      <c r="D32" s="138" t="s">
        <v>328</v>
      </c>
      <c r="E32" s="52" t="s">
        <v>19</v>
      </c>
      <c r="F32" s="45">
        <v>74</v>
      </c>
      <c r="G32" s="148" t="s">
        <v>271</v>
      </c>
    </row>
    <row r="33" spans="1:7">
      <c r="A33" s="147">
        <v>1</v>
      </c>
      <c r="B33" s="84" t="s">
        <v>71</v>
      </c>
      <c r="D33" s="138" t="s">
        <v>328</v>
      </c>
      <c r="E33" s="52" t="s">
        <v>12</v>
      </c>
      <c r="F33" s="45">
        <v>74</v>
      </c>
      <c r="G33" s="148" t="s">
        <v>271</v>
      </c>
    </row>
    <row r="34" spans="1:7">
      <c r="A34" s="147">
        <v>2</v>
      </c>
      <c r="B34" s="84" t="s">
        <v>71</v>
      </c>
      <c r="D34" s="138" t="s">
        <v>328</v>
      </c>
      <c r="E34" s="52" t="s">
        <v>201</v>
      </c>
      <c r="F34" s="45">
        <v>44</v>
      </c>
      <c r="G34" s="148" t="s">
        <v>271</v>
      </c>
    </row>
    <row r="35" spans="1:7">
      <c r="A35" s="147">
        <v>1</v>
      </c>
      <c r="D35" s="138" t="s">
        <v>328</v>
      </c>
      <c r="E35" s="52" t="s">
        <v>4</v>
      </c>
      <c r="F35" s="45">
        <v>78</v>
      </c>
      <c r="G35" s="148" t="s">
        <v>271</v>
      </c>
    </row>
    <row r="36" spans="1:7">
      <c r="A36" s="147">
        <v>1</v>
      </c>
      <c r="D36" s="138" t="s">
        <v>328</v>
      </c>
      <c r="E36" s="52" t="s">
        <v>6</v>
      </c>
      <c r="F36" s="45">
        <v>78</v>
      </c>
      <c r="G36" s="148" t="s">
        <v>271</v>
      </c>
    </row>
    <row r="37" spans="1:7">
      <c r="A37" s="147">
        <v>1</v>
      </c>
      <c r="D37" s="138" t="s">
        <v>328</v>
      </c>
      <c r="E37" s="45" t="s">
        <v>28</v>
      </c>
      <c r="F37" s="19">
        <v>96</v>
      </c>
      <c r="G37" s="148">
        <v>20</v>
      </c>
    </row>
    <row r="38" spans="1:7">
      <c r="A38" s="147">
        <v>1</v>
      </c>
      <c r="B38" s="84" t="s">
        <v>71</v>
      </c>
      <c r="D38" s="138" t="s">
        <v>328</v>
      </c>
      <c r="E38" s="52" t="s">
        <v>20</v>
      </c>
      <c r="F38" s="45">
        <v>25</v>
      </c>
      <c r="G38" s="148" t="s">
        <v>271</v>
      </c>
    </row>
    <row r="39" spans="1:7">
      <c r="A39" s="147">
        <v>1</v>
      </c>
      <c r="D39" s="138" t="s">
        <v>328</v>
      </c>
      <c r="E39" s="52" t="s">
        <v>14</v>
      </c>
      <c r="F39" s="45">
        <v>59</v>
      </c>
      <c r="G39" s="148" t="s">
        <v>271</v>
      </c>
    </row>
    <row r="40" spans="1:7">
      <c r="A40" s="147">
        <v>1</v>
      </c>
      <c r="D40" s="138" t="s">
        <v>328</v>
      </c>
      <c r="E40" s="45" t="s">
        <v>39</v>
      </c>
      <c r="F40" s="19">
        <v>37</v>
      </c>
      <c r="G40" s="148">
        <v>13</v>
      </c>
    </row>
    <row r="41" spans="1:7" ht="23.25">
      <c r="A41" s="147">
        <v>3</v>
      </c>
      <c r="B41" s="84" t="s">
        <v>71</v>
      </c>
      <c r="D41" s="138" t="s">
        <v>328</v>
      </c>
      <c r="E41" s="140" t="s">
        <v>72</v>
      </c>
      <c r="F41" s="19">
        <v>114</v>
      </c>
      <c r="G41" s="148">
        <v>28</v>
      </c>
    </row>
    <row r="42" spans="1:7">
      <c r="A42" s="147">
        <v>1</v>
      </c>
      <c r="D42" s="138" t="s">
        <v>328</v>
      </c>
      <c r="E42" s="45" t="s">
        <v>42</v>
      </c>
      <c r="F42" s="19">
        <v>35</v>
      </c>
      <c r="G42" s="148">
        <v>11</v>
      </c>
    </row>
    <row r="43" spans="1:7">
      <c r="A43" s="147">
        <v>1</v>
      </c>
      <c r="D43" s="138" t="s">
        <v>328</v>
      </c>
      <c r="E43" s="52" t="s">
        <v>0</v>
      </c>
      <c r="F43" s="45">
        <v>172</v>
      </c>
      <c r="G43" s="148" t="s">
        <v>271</v>
      </c>
    </row>
    <row r="44" spans="1:7">
      <c r="A44" s="147">
        <v>1</v>
      </c>
      <c r="B44" s="84" t="s">
        <v>71</v>
      </c>
      <c r="D44" s="138" t="s">
        <v>328</v>
      </c>
      <c r="E44" s="52" t="s">
        <v>11</v>
      </c>
      <c r="F44" s="45">
        <v>166</v>
      </c>
      <c r="G44" s="148" t="s">
        <v>271</v>
      </c>
    </row>
    <row r="45" spans="1:7">
      <c r="A45" s="147">
        <v>1</v>
      </c>
      <c r="D45" s="138" t="s">
        <v>328</v>
      </c>
      <c r="E45" s="52" t="s">
        <v>202</v>
      </c>
      <c r="F45" s="45">
        <v>25</v>
      </c>
      <c r="G45" s="148">
        <v>23</v>
      </c>
    </row>
    <row r="46" spans="1:7" ht="15.75" thickBot="1">
      <c r="A46" s="149">
        <v>1</v>
      </c>
      <c r="B46" s="150"/>
      <c r="C46" s="150"/>
      <c r="D46" s="163" t="s">
        <v>328</v>
      </c>
      <c r="E46" s="159" t="s">
        <v>10</v>
      </c>
      <c r="F46" s="160">
        <v>57</v>
      </c>
      <c r="G46" s="153" t="s">
        <v>271</v>
      </c>
    </row>
    <row r="47" spans="1:7">
      <c r="A47" s="142">
        <v>1</v>
      </c>
      <c r="B47" s="143" t="s">
        <v>71</v>
      </c>
      <c r="C47" s="143"/>
      <c r="D47" s="162" t="s">
        <v>329</v>
      </c>
      <c r="E47" s="144" t="s">
        <v>187</v>
      </c>
      <c r="F47" s="144">
        <v>43</v>
      </c>
      <c r="G47" s="146">
        <v>12</v>
      </c>
    </row>
    <row r="48" spans="1:7">
      <c r="A48" s="147">
        <v>2</v>
      </c>
      <c r="B48" s="84" t="s">
        <v>71</v>
      </c>
      <c r="D48" s="138" t="s">
        <v>329</v>
      </c>
      <c r="E48" s="19" t="s">
        <v>13</v>
      </c>
      <c r="F48" s="19">
        <v>114</v>
      </c>
      <c r="G48" s="148" t="s">
        <v>271</v>
      </c>
    </row>
    <row r="49" spans="1:7">
      <c r="A49" s="147">
        <v>1</v>
      </c>
      <c r="D49" s="138" t="s">
        <v>329</v>
      </c>
      <c r="E49" s="19" t="s">
        <v>161</v>
      </c>
      <c r="F49" s="19">
        <v>18</v>
      </c>
      <c r="G49" s="148">
        <v>5</v>
      </c>
    </row>
    <row r="50" spans="1:7">
      <c r="A50" s="147">
        <v>1</v>
      </c>
      <c r="D50" s="138" t="s">
        <v>329</v>
      </c>
      <c r="E50" s="19" t="s">
        <v>119</v>
      </c>
      <c r="F50" s="19">
        <v>61</v>
      </c>
      <c r="G50" s="148">
        <v>20</v>
      </c>
    </row>
    <row r="51" spans="1:7">
      <c r="A51" s="147">
        <v>1</v>
      </c>
      <c r="B51" s="84" t="s">
        <v>71</v>
      </c>
      <c r="D51" s="138" t="s">
        <v>329</v>
      </c>
      <c r="E51" s="19" t="s">
        <v>113</v>
      </c>
      <c r="F51" s="19">
        <v>69</v>
      </c>
      <c r="G51" s="148">
        <v>22</v>
      </c>
    </row>
    <row r="52" spans="1:7">
      <c r="A52" s="147">
        <v>2</v>
      </c>
      <c r="B52" s="84" t="s">
        <v>71</v>
      </c>
      <c r="D52" s="138" t="s">
        <v>329</v>
      </c>
      <c r="E52" s="19" t="s">
        <v>105</v>
      </c>
      <c r="F52" s="19">
        <v>81</v>
      </c>
      <c r="G52" s="148">
        <v>15</v>
      </c>
    </row>
    <row r="53" spans="1:7">
      <c r="A53" s="147">
        <v>2</v>
      </c>
      <c r="B53" s="84" t="s">
        <v>71</v>
      </c>
      <c r="D53" s="138" t="s">
        <v>329</v>
      </c>
      <c r="E53" s="19" t="s">
        <v>189</v>
      </c>
      <c r="F53" s="19">
        <v>10</v>
      </c>
      <c r="G53" s="148">
        <v>10</v>
      </c>
    </row>
    <row r="54" spans="1:7">
      <c r="A54" s="147">
        <v>1</v>
      </c>
      <c r="D54" s="138" t="s">
        <v>329</v>
      </c>
      <c r="E54" s="19" t="s">
        <v>9</v>
      </c>
      <c r="F54" s="19">
        <v>189</v>
      </c>
      <c r="G54" s="148">
        <v>39</v>
      </c>
    </row>
    <row r="55" spans="1:7">
      <c r="A55" s="147">
        <v>1</v>
      </c>
      <c r="D55" s="138" t="s">
        <v>329</v>
      </c>
      <c r="E55" s="19" t="s">
        <v>100</v>
      </c>
      <c r="F55" s="19">
        <v>111</v>
      </c>
      <c r="G55" s="148">
        <v>25</v>
      </c>
    </row>
    <row r="56" spans="1:7">
      <c r="A56" s="147">
        <v>1</v>
      </c>
      <c r="D56" s="138" t="s">
        <v>329</v>
      </c>
      <c r="E56" s="19" t="s">
        <v>151</v>
      </c>
      <c r="F56" s="19">
        <v>185</v>
      </c>
      <c r="G56" s="148">
        <v>42</v>
      </c>
    </row>
    <row r="57" spans="1:7">
      <c r="A57" s="147">
        <v>1</v>
      </c>
      <c r="D57" s="138" t="s">
        <v>329</v>
      </c>
      <c r="E57" s="19" t="s">
        <v>90</v>
      </c>
      <c r="F57" s="19">
        <v>189</v>
      </c>
      <c r="G57" s="148">
        <v>42</v>
      </c>
    </row>
    <row r="58" spans="1:7">
      <c r="A58" s="147">
        <v>1</v>
      </c>
      <c r="B58" s="84" t="s">
        <v>71</v>
      </c>
      <c r="D58" s="138" t="s">
        <v>329</v>
      </c>
      <c r="E58" s="19" t="s">
        <v>2</v>
      </c>
      <c r="F58" s="19">
        <v>211</v>
      </c>
      <c r="G58" s="148">
        <v>10</v>
      </c>
    </row>
    <row r="59" spans="1:7">
      <c r="A59" s="147">
        <v>1</v>
      </c>
      <c r="D59" s="138" t="s">
        <v>329</v>
      </c>
      <c r="E59" s="19" t="s">
        <v>89</v>
      </c>
      <c r="F59" s="19">
        <v>156</v>
      </c>
      <c r="G59" s="148" t="s">
        <v>271</v>
      </c>
    </row>
    <row r="60" spans="1:7">
      <c r="A60" s="147">
        <v>1</v>
      </c>
      <c r="D60" s="138" t="s">
        <v>329</v>
      </c>
      <c r="E60" s="19" t="s">
        <v>158</v>
      </c>
      <c r="F60" s="19">
        <v>43</v>
      </c>
      <c r="G60" s="148">
        <v>9</v>
      </c>
    </row>
    <row r="61" spans="1:7">
      <c r="A61" s="147">
        <v>3</v>
      </c>
      <c r="B61" s="84" t="s">
        <v>71</v>
      </c>
      <c r="D61" s="138" t="s">
        <v>329</v>
      </c>
      <c r="E61" s="19" t="s">
        <v>115</v>
      </c>
      <c r="F61" s="19">
        <v>67</v>
      </c>
      <c r="G61" s="148">
        <v>22</v>
      </c>
    </row>
    <row r="62" spans="1:7">
      <c r="A62" s="147">
        <v>1</v>
      </c>
      <c r="D62" s="138" t="s">
        <v>329</v>
      </c>
      <c r="E62" s="19" t="s">
        <v>107</v>
      </c>
      <c r="F62" s="19">
        <v>81</v>
      </c>
      <c r="G62" s="148">
        <v>19</v>
      </c>
    </row>
    <row r="63" spans="1:7">
      <c r="A63" s="147">
        <v>1</v>
      </c>
      <c r="D63" s="138" t="s">
        <v>329</v>
      </c>
      <c r="E63" s="19" t="s">
        <v>98</v>
      </c>
      <c r="F63" s="19">
        <v>118</v>
      </c>
      <c r="G63" s="148">
        <v>24</v>
      </c>
    </row>
    <row r="64" spans="1:7">
      <c r="A64" s="147">
        <v>1</v>
      </c>
      <c r="B64" s="84" t="s">
        <v>71</v>
      </c>
      <c r="C64" s="84" t="s">
        <v>327</v>
      </c>
      <c r="D64" s="138" t="s">
        <v>329</v>
      </c>
      <c r="E64" s="19" t="s">
        <v>152</v>
      </c>
      <c r="F64" s="19">
        <v>103</v>
      </c>
      <c r="G64" s="148">
        <v>24</v>
      </c>
    </row>
    <row r="65" spans="1:7">
      <c r="A65" s="147">
        <v>2</v>
      </c>
      <c r="B65" s="84" t="s">
        <v>71</v>
      </c>
      <c r="D65" s="138" t="s">
        <v>329</v>
      </c>
      <c r="E65" s="19" t="s">
        <v>109</v>
      </c>
      <c r="F65" s="19">
        <v>77</v>
      </c>
      <c r="G65" s="148">
        <v>23</v>
      </c>
    </row>
    <row r="66" spans="1:7">
      <c r="A66" s="147">
        <v>1</v>
      </c>
      <c r="B66" s="84" t="s">
        <v>71</v>
      </c>
      <c r="D66" s="138" t="s">
        <v>329</v>
      </c>
      <c r="E66" s="19" t="s">
        <v>190</v>
      </c>
      <c r="F66" s="19">
        <v>121</v>
      </c>
      <c r="G66" s="148">
        <v>33</v>
      </c>
    </row>
    <row r="67" spans="1:7">
      <c r="A67" s="147">
        <v>2</v>
      </c>
      <c r="B67" s="84" t="s">
        <v>71</v>
      </c>
      <c r="D67" s="138" t="s">
        <v>329</v>
      </c>
      <c r="E67" s="19" t="s">
        <v>185</v>
      </c>
      <c r="F67" s="19">
        <v>10</v>
      </c>
      <c r="G67" s="148">
        <v>10</v>
      </c>
    </row>
    <row r="68" spans="1:7">
      <c r="A68" s="147">
        <v>1</v>
      </c>
      <c r="D68" s="138" t="s">
        <v>329</v>
      </c>
      <c r="E68" s="19" t="s">
        <v>102</v>
      </c>
      <c r="F68" s="19">
        <v>111</v>
      </c>
      <c r="G68" s="148">
        <v>25</v>
      </c>
    </row>
    <row r="69" spans="1:7">
      <c r="A69" s="147">
        <v>1</v>
      </c>
      <c r="D69" s="138" t="s">
        <v>329</v>
      </c>
      <c r="E69" s="19" t="s">
        <v>36</v>
      </c>
      <c r="F69" s="19">
        <v>51</v>
      </c>
      <c r="G69" s="148">
        <v>19</v>
      </c>
    </row>
    <row r="70" spans="1:7">
      <c r="A70" s="147">
        <v>1</v>
      </c>
      <c r="D70" s="138" t="s">
        <v>329</v>
      </c>
      <c r="E70" s="19" t="s">
        <v>146</v>
      </c>
      <c r="F70" s="19">
        <v>12</v>
      </c>
      <c r="G70" s="148">
        <v>3</v>
      </c>
    </row>
    <row r="71" spans="1:7">
      <c r="A71" s="147">
        <v>1</v>
      </c>
      <c r="B71" s="84" t="s">
        <v>71</v>
      </c>
      <c r="C71" s="84" t="s">
        <v>327</v>
      </c>
      <c r="D71" s="138" t="s">
        <v>329</v>
      </c>
      <c r="E71" s="19" t="s">
        <v>153</v>
      </c>
      <c r="F71" s="19">
        <v>103</v>
      </c>
      <c r="G71" s="148">
        <v>24</v>
      </c>
    </row>
    <row r="72" spans="1:7">
      <c r="A72" s="147">
        <v>1</v>
      </c>
      <c r="D72" s="138" t="s">
        <v>329</v>
      </c>
      <c r="E72" s="19" t="s">
        <v>82</v>
      </c>
      <c r="F72" s="19">
        <v>177</v>
      </c>
      <c r="G72" s="148" t="s">
        <v>271</v>
      </c>
    </row>
    <row r="73" spans="1:7">
      <c r="A73" s="147">
        <v>1</v>
      </c>
      <c r="D73" s="138" t="s">
        <v>329</v>
      </c>
      <c r="E73" s="19" t="s">
        <v>154</v>
      </c>
      <c r="F73" s="19">
        <v>56</v>
      </c>
      <c r="G73" s="148">
        <v>20</v>
      </c>
    </row>
    <row r="74" spans="1:7">
      <c r="A74" s="147">
        <v>1</v>
      </c>
      <c r="D74" s="138" t="s">
        <v>329</v>
      </c>
      <c r="E74" s="19" t="s">
        <v>21</v>
      </c>
      <c r="F74" s="19">
        <v>3</v>
      </c>
      <c r="G74" s="148" t="s">
        <v>271</v>
      </c>
    </row>
    <row r="75" spans="1:7">
      <c r="A75" s="147">
        <v>1</v>
      </c>
      <c r="B75" s="84" t="s">
        <v>71</v>
      </c>
      <c r="D75" s="138" t="s">
        <v>329</v>
      </c>
      <c r="E75" s="19" t="s">
        <v>85</v>
      </c>
      <c r="F75" s="19">
        <v>159</v>
      </c>
      <c r="G75" s="148">
        <v>32</v>
      </c>
    </row>
    <row r="76" spans="1:7">
      <c r="A76" s="147">
        <v>1</v>
      </c>
      <c r="D76" s="138" t="s">
        <v>329</v>
      </c>
      <c r="E76" s="19" t="s">
        <v>93</v>
      </c>
      <c r="F76" s="19">
        <v>126</v>
      </c>
      <c r="G76" s="148">
        <v>28</v>
      </c>
    </row>
    <row r="77" spans="1:7">
      <c r="A77" s="147">
        <v>1</v>
      </c>
      <c r="D77" s="138" t="s">
        <v>329</v>
      </c>
      <c r="E77" s="19" t="s">
        <v>136</v>
      </c>
      <c r="F77" s="19">
        <v>26</v>
      </c>
      <c r="G77" s="148">
        <v>8</v>
      </c>
    </row>
    <row r="78" spans="1:7">
      <c r="A78" s="147">
        <v>1</v>
      </c>
      <c r="D78" s="138" t="s">
        <v>329</v>
      </c>
      <c r="E78" s="19" t="s">
        <v>131</v>
      </c>
      <c r="F78" s="19">
        <v>39</v>
      </c>
      <c r="G78" s="148" t="s">
        <v>271</v>
      </c>
    </row>
    <row r="79" spans="1:7">
      <c r="A79" s="147">
        <v>1</v>
      </c>
      <c r="B79" s="84" t="s">
        <v>71</v>
      </c>
      <c r="D79" s="138" t="s">
        <v>329</v>
      </c>
      <c r="E79" s="19" t="s">
        <v>191</v>
      </c>
      <c r="F79" s="19">
        <v>121</v>
      </c>
      <c r="G79" s="148">
        <v>33</v>
      </c>
    </row>
    <row r="80" spans="1:7">
      <c r="A80" s="147">
        <v>1</v>
      </c>
      <c r="D80" s="138" t="s">
        <v>329</v>
      </c>
      <c r="E80" s="19" t="s">
        <v>138</v>
      </c>
      <c r="F80" s="19">
        <v>37</v>
      </c>
      <c r="G80" s="148">
        <v>13</v>
      </c>
    </row>
    <row r="81" spans="1:7">
      <c r="A81" s="147">
        <v>2</v>
      </c>
      <c r="B81" s="84" t="s">
        <v>71</v>
      </c>
      <c r="C81" s="84" t="s">
        <v>326</v>
      </c>
      <c r="D81" s="138" t="s">
        <v>329</v>
      </c>
      <c r="E81" s="138" t="s">
        <v>75</v>
      </c>
      <c r="F81" s="19">
        <v>71</v>
      </c>
      <c r="G81" s="148">
        <v>22</v>
      </c>
    </row>
    <row r="82" spans="1:7">
      <c r="A82" s="147">
        <v>1</v>
      </c>
      <c r="B82" s="84" t="s">
        <v>71</v>
      </c>
      <c r="D82" s="138" t="s">
        <v>329</v>
      </c>
      <c r="E82" s="19" t="s">
        <v>192</v>
      </c>
      <c r="F82" s="19">
        <v>121</v>
      </c>
      <c r="G82" s="148">
        <v>33</v>
      </c>
    </row>
    <row r="83" spans="1:7">
      <c r="A83" s="147">
        <v>2</v>
      </c>
      <c r="B83" s="84" t="s">
        <v>71</v>
      </c>
      <c r="D83" s="138" t="s">
        <v>329</v>
      </c>
      <c r="E83" s="19" t="s">
        <v>145</v>
      </c>
      <c r="F83" s="19">
        <v>24</v>
      </c>
      <c r="G83" s="148" t="s">
        <v>271</v>
      </c>
    </row>
    <row r="84" spans="1:7">
      <c r="A84" s="147">
        <v>2</v>
      </c>
      <c r="B84" s="84" t="s">
        <v>71</v>
      </c>
      <c r="D84" s="138" t="s">
        <v>329</v>
      </c>
      <c r="E84" s="19" t="s">
        <v>159</v>
      </c>
      <c r="F84" s="19">
        <v>31</v>
      </c>
      <c r="G84" s="148">
        <v>10</v>
      </c>
    </row>
    <row r="85" spans="1:7">
      <c r="A85" s="147">
        <v>1</v>
      </c>
      <c r="B85" s="84" t="s">
        <v>71</v>
      </c>
      <c r="D85" s="138" t="s">
        <v>329</v>
      </c>
      <c r="E85" s="19" t="s">
        <v>186</v>
      </c>
      <c r="F85" s="19">
        <v>43</v>
      </c>
      <c r="G85" s="148">
        <v>12</v>
      </c>
    </row>
    <row r="86" spans="1:7">
      <c r="A86" s="147">
        <v>1</v>
      </c>
      <c r="B86" s="84" t="s">
        <v>71</v>
      </c>
      <c r="D86" s="138" t="s">
        <v>329</v>
      </c>
      <c r="E86" s="19" t="s">
        <v>124</v>
      </c>
      <c r="F86" s="19">
        <v>42</v>
      </c>
      <c r="G86" s="148">
        <v>12</v>
      </c>
    </row>
    <row r="87" spans="1:7">
      <c r="A87" s="147">
        <v>2</v>
      </c>
      <c r="B87" s="84" t="s">
        <v>71</v>
      </c>
      <c r="D87" s="138" t="s">
        <v>329</v>
      </c>
      <c r="E87" s="19" t="s">
        <v>73</v>
      </c>
      <c r="F87" s="19">
        <v>25</v>
      </c>
      <c r="G87" s="148">
        <v>10</v>
      </c>
    </row>
    <row r="88" spans="1:7">
      <c r="A88" s="147">
        <v>1</v>
      </c>
      <c r="D88" s="138" t="s">
        <v>329</v>
      </c>
      <c r="E88" s="19" t="s">
        <v>132</v>
      </c>
      <c r="F88" s="19">
        <v>35</v>
      </c>
      <c r="G88" s="148">
        <v>10</v>
      </c>
    </row>
    <row r="89" spans="1:7">
      <c r="A89" s="147">
        <v>1</v>
      </c>
      <c r="D89" s="138" t="s">
        <v>329</v>
      </c>
      <c r="E89" s="19" t="s">
        <v>140</v>
      </c>
      <c r="F89" s="19">
        <v>24</v>
      </c>
      <c r="G89" s="148">
        <v>6</v>
      </c>
    </row>
    <row r="90" spans="1:7">
      <c r="A90" s="147">
        <v>3</v>
      </c>
      <c r="B90" s="84" t="s">
        <v>71</v>
      </c>
      <c r="D90" s="138" t="s">
        <v>329</v>
      </c>
      <c r="E90" s="19" t="s">
        <v>117</v>
      </c>
      <c r="F90" s="19">
        <v>61</v>
      </c>
      <c r="G90" s="148">
        <v>20</v>
      </c>
    </row>
    <row r="91" spans="1:7">
      <c r="A91" s="147">
        <v>3</v>
      </c>
      <c r="B91" s="84" t="s">
        <v>71</v>
      </c>
      <c r="D91" s="138" t="s">
        <v>329</v>
      </c>
      <c r="E91" s="97" t="s">
        <v>182</v>
      </c>
      <c r="F91" s="19">
        <v>30</v>
      </c>
      <c r="G91" s="148">
        <v>10</v>
      </c>
    </row>
    <row r="92" spans="1:7">
      <c r="A92" s="147">
        <v>3</v>
      </c>
      <c r="B92" s="84" t="s">
        <v>71</v>
      </c>
      <c r="D92" s="138" t="s">
        <v>329</v>
      </c>
      <c r="E92" s="139" t="s">
        <v>183</v>
      </c>
      <c r="F92" s="19">
        <v>34</v>
      </c>
      <c r="G92" s="148" t="s">
        <v>271</v>
      </c>
    </row>
    <row r="93" spans="1:7">
      <c r="A93" s="147">
        <v>1</v>
      </c>
      <c r="D93" s="138" t="s">
        <v>329</v>
      </c>
      <c r="E93" s="19" t="s">
        <v>91</v>
      </c>
      <c r="F93" s="19">
        <v>141</v>
      </c>
      <c r="G93" s="148">
        <v>36</v>
      </c>
    </row>
    <row r="94" spans="1:7">
      <c r="A94" s="147">
        <v>1</v>
      </c>
      <c r="D94" s="138" t="s">
        <v>329</v>
      </c>
      <c r="E94" s="19" t="s">
        <v>143</v>
      </c>
      <c r="F94" s="19">
        <v>24</v>
      </c>
      <c r="G94" s="148">
        <v>6</v>
      </c>
    </row>
    <row r="95" spans="1:7">
      <c r="A95" s="147">
        <v>1</v>
      </c>
      <c r="D95" s="138" t="s">
        <v>329</v>
      </c>
      <c r="E95" s="19" t="s">
        <v>95</v>
      </c>
      <c r="F95" s="19">
        <v>126</v>
      </c>
      <c r="G95" s="148">
        <v>29</v>
      </c>
    </row>
    <row r="96" spans="1:7">
      <c r="A96" s="147">
        <v>1</v>
      </c>
      <c r="B96" s="84" t="s">
        <v>71</v>
      </c>
      <c r="D96" s="138" t="s">
        <v>329</v>
      </c>
      <c r="E96" s="19" t="s">
        <v>88</v>
      </c>
      <c r="F96" s="19">
        <v>156</v>
      </c>
      <c r="G96" s="148" t="s">
        <v>271</v>
      </c>
    </row>
    <row r="97" spans="1:7">
      <c r="A97" s="147" t="s">
        <v>322</v>
      </c>
      <c r="B97" s="84" t="s">
        <v>71</v>
      </c>
      <c r="D97" s="138" t="s">
        <v>329</v>
      </c>
      <c r="E97" s="19" t="s">
        <v>320</v>
      </c>
      <c r="F97" s="19">
        <v>18</v>
      </c>
      <c r="G97" s="148">
        <v>5</v>
      </c>
    </row>
    <row r="98" spans="1:7">
      <c r="A98" s="147">
        <v>1</v>
      </c>
      <c r="B98" s="84" t="s">
        <v>71</v>
      </c>
      <c r="C98" s="84" t="s">
        <v>326</v>
      </c>
      <c r="D98" s="138" t="s">
        <v>329</v>
      </c>
      <c r="E98" s="19" t="s">
        <v>122</v>
      </c>
      <c r="F98" s="19">
        <v>55</v>
      </c>
      <c r="G98" s="148" t="s">
        <v>271</v>
      </c>
    </row>
    <row r="99" spans="1:7">
      <c r="A99" s="147">
        <v>1</v>
      </c>
      <c r="D99" s="138" t="s">
        <v>329</v>
      </c>
      <c r="E99" s="19" t="s">
        <v>160</v>
      </c>
      <c r="F99" s="19">
        <v>77</v>
      </c>
      <c r="G99" s="148">
        <v>14</v>
      </c>
    </row>
    <row r="100" spans="1:7">
      <c r="A100" s="147">
        <v>1</v>
      </c>
      <c r="B100" s="84" t="s">
        <v>71</v>
      </c>
      <c r="D100" s="138" t="s">
        <v>329</v>
      </c>
      <c r="E100" s="19" t="s">
        <v>19</v>
      </c>
      <c r="F100" s="19">
        <v>46</v>
      </c>
      <c r="G100" s="148">
        <v>13</v>
      </c>
    </row>
    <row r="101" spans="1:7">
      <c r="A101" s="147">
        <v>1</v>
      </c>
      <c r="B101" s="84" t="s">
        <v>71</v>
      </c>
      <c r="D101" s="138" t="s">
        <v>329</v>
      </c>
      <c r="E101" s="19" t="s">
        <v>12</v>
      </c>
      <c r="F101" s="19">
        <v>46</v>
      </c>
      <c r="G101" s="148" t="s">
        <v>271</v>
      </c>
    </row>
    <row r="102" spans="1:7">
      <c r="A102" s="147">
        <v>1</v>
      </c>
      <c r="D102" s="138" t="s">
        <v>329</v>
      </c>
      <c r="E102" s="19" t="s">
        <v>148</v>
      </c>
      <c r="F102" s="19">
        <v>8</v>
      </c>
      <c r="G102" s="148">
        <v>4</v>
      </c>
    </row>
    <row r="103" spans="1:7">
      <c r="A103" s="147">
        <v>1</v>
      </c>
      <c r="B103" s="84" t="s">
        <v>71</v>
      </c>
      <c r="D103" s="138" t="s">
        <v>329</v>
      </c>
      <c r="E103" s="19" t="s">
        <v>87</v>
      </c>
      <c r="F103" s="19">
        <v>156</v>
      </c>
      <c r="G103" s="148" t="s">
        <v>271</v>
      </c>
    </row>
    <row r="104" spans="1:7">
      <c r="A104" s="147">
        <v>2</v>
      </c>
      <c r="B104" s="84" t="s">
        <v>71</v>
      </c>
      <c r="D104" s="138" t="s">
        <v>329</v>
      </c>
      <c r="E104" s="19" t="s">
        <v>4</v>
      </c>
      <c r="F104" s="19">
        <v>189</v>
      </c>
      <c r="G104" s="148">
        <v>40</v>
      </c>
    </row>
    <row r="105" spans="1:7">
      <c r="A105" s="147">
        <v>1</v>
      </c>
      <c r="D105" s="138" t="s">
        <v>329</v>
      </c>
      <c r="E105" s="19" t="s">
        <v>120</v>
      </c>
      <c r="F105" s="19">
        <v>57</v>
      </c>
      <c r="G105" s="148" t="s">
        <v>271</v>
      </c>
    </row>
    <row r="106" spans="1:7">
      <c r="A106" s="147">
        <v>1</v>
      </c>
      <c r="D106" s="138" t="s">
        <v>329</v>
      </c>
      <c r="E106" s="19" t="s">
        <v>121</v>
      </c>
      <c r="F106" s="19">
        <v>56</v>
      </c>
      <c r="G106" s="148" t="s">
        <v>271</v>
      </c>
    </row>
    <row r="107" spans="1:7">
      <c r="A107" s="147">
        <v>1</v>
      </c>
      <c r="B107" s="84" t="s">
        <v>71</v>
      </c>
      <c r="D107" s="138" t="s">
        <v>329</v>
      </c>
      <c r="E107" s="19" t="s">
        <v>83</v>
      </c>
      <c r="F107" s="19">
        <v>175</v>
      </c>
      <c r="G107" s="148">
        <v>40</v>
      </c>
    </row>
    <row r="108" spans="1:7">
      <c r="A108" s="147">
        <v>1</v>
      </c>
      <c r="B108" s="84" t="s">
        <v>71</v>
      </c>
      <c r="C108" s="84" t="s">
        <v>326</v>
      </c>
      <c r="D108" s="138" t="s">
        <v>329</v>
      </c>
      <c r="E108" s="19" t="s">
        <v>323</v>
      </c>
      <c r="F108" s="19">
        <v>55</v>
      </c>
      <c r="G108" s="148" t="s">
        <v>271</v>
      </c>
    </row>
    <row r="109" spans="1:7">
      <c r="A109" s="147">
        <v>1</v>
      </c>
      <c r="D109" s="138" t="s">
        <v>329</v>
      </c>
      <c r="E109" s="19" t="s">
        <v>130</v>
      </c>
      <c r="F109" s="19">
        <v>56</v>
      </c>
      <c r="G109" s="148">
        <v>15</v>
      </c>
    </row>
    <row r="110" spans="1:7">
      <c r="A110" s="147">
        <v>3</v>
      </c>
      <c r="B110" s="84" t="s">
        <v>71</v>
      </c>
      <c r="C110" s="84" t="s">
        <v>326</v>
      </c>
      <c r="D110" s="138" t="s">
        <v>329</v>
      </c>
      <c r="E110" s="19" t="s">
        <v>181</v>
      </c>
      <c r="F110" s="19">
        <v>23</v>
      </c>
      <c r="G110" s="148">
        <v>10</v>
      </c>
    </row>
    <row r="111" spans="1:7">
      <c r="A111" s="147">
        <v>2</v>
      </c>
      <c r="B111" s="84" t="s">
        <v>71</v>
      </c>
      <c r="C111" s="84" t="s">
        <v>326</v>
      </c>
      <c r="D111" s="138" t="s">
        <v>329</v>
      </c>
      <c r="E111" s="19" t="s">
        <v>184</v>
      </c>
      <c r="F111" s="19">
        <v>64</v>
      </c>
      <c r="G111" s="148">
        <v>18</v>
      </c>
    </row>
    <row r="112" spans="1:7">
      <c r="A112" s="147">
        <v>1</v>
      </c>
      <c r="D112" s="138" t="s">
        <v>329</v>
      </c>
      <c r="E112" s="19" t="s">
        <v>134</v>
      </c>
      <c r="F112" s="19">
        <v>34</v>
      </c>
      <c r="G112" s="148">
        <v>10</v>
      </c>
    </row>
    <row r="113" spans="1:7">
      <c r="A113" s="147" t="s">
        <v>321</v>
      </c>
      <c r="B113" s="84" t="s">
        <v>71</v>
      </c>
      <c r="D113" s="138" t="s">
        <v>329</v>
      </c>
      <c r="E113" s="19" t="s">
        <v>179</v>
      </c>
      <c r="F113" s="19">
        <v>46</v>
      </c>
      <c r="G113" s="148">
        <v>10</v>
      </c>
    </row>
    <row r="114" spans="1:7">
      <c r="A114" s="147">
        <v>1</v>
      </c>
      <c r="D114" s="138" t="s">
        <v>329</v>
      </c>
      <c r="E114" s="19" t="s">
        <v>39</v>
      </c>
      <c r="F114" s="19">
        <v>56</v>
      </c>
      <c r="G114" s="148">
        <v>20</v>
      </c>
    </row>
    <row r="115" spans="1:7">
      <c r="A115" s="147">
        <v>1</v>
      </c>
      <c r="D115" s="138" t="s">
        <v>329</v>
      </c>
      <c r="E115" s="19" t="s">
        <v>142</v>
      </c>
      <c r="F115" s="19">
        <v>24</v>
      </c>
      <c r="G115" s="148">
        <v>6</v>
      </c>
    </row>
    <row r="116" spans="1:7">
      <c r="A116" s="147">
        <v>1</v>
      </c>
      <c r="B116" s="84" t="s">
        <v>71</v>
      </c>
      <c r="D116" s="138" t="s">
        <v>329</v>
      </c>
      <c r="E116" s="19" t="s">
        <v>11</v>
      </c>
      <c r="F116" s="19">
        <v>186</v>
      </c>
      <c r="G116" s="148" t="s">
        <v>271</v>
      </c>
    </row>
    <row r="117" spans="1:7">
      <c r="A117" s="147">
        <v>1</v>
      </c>
      <c r="B117" s="84" t="s">
        <v>71</v>
      </c>
      <c r="D117" s="138" t="s">
        <v>329</v>
      </c>
      <c r="E117" s="19" t="s">
        <v>126</v>
      </c>
      <c r="F117" s="19">
        <v>42</v>
      </c>
      <c r="G117" s="148">
        <v>11</v>
      </c>
    </row>
    <row r="118" spans="1:7">
      <c r="A118" s="147">
        <v>1</v>
      </c>
      <c r="B118" s="84" t="s">
        <v>71</v>
      </c>
      <c r="D118" s="138" t="s">
        <v>329</v>
      </c>
      <c r="E118" s="19" t="s">
        <v>193</v>
      </c>
      <c r="F118" s="19">
        <v>121</v>
      </c>
      <c r="G118" s="148">
        <v>33</v>
      </c>
    </row>
    <row r="119" spans="1:7">
      <c r="A119" s="147">
        <v>1</v>
      </c>
      <c r="D119" s="138" t="s">
        <v>329</v>
      </c>
      <c r="E119" s="19" t="s">
        <v>103</v>
      </c>
      <c r="F119" s="19">
        <v>84</v>
      </c>
      <c r="G119" s="148">
        <v>15</v>
      </c>
    </row>
    <row r="120" spans="1:7">
      <c r="A120" s="147">
        <v>2</v>
      </c>
      <c r="B120" s="84" t="s">
        <v>71</v>
      </c>
      <c r="C120" s="84" t="s">
        <v>326</v>
      </c>
      <c r="D120" s="138" t="s">
        <v>329</v>
      </c>
      <c r="E120" s="19" t="s">
        <v>128</v>
      </c>
      <c r="F120" s="19">
        <v>42</v>
      </c>
      <c r="G120" s="148">
        <v>16</v>
      </c>
    </row>
    <row r="121" spans="1:7" ht="15.75" thickBot="1">
      <c r="A121" s="149">
        <v>1</v>
      </c>
      <c r="B121" s="150"/>
      <c r="C121" s="150"/>
      <c r="D121" s="163" t="s">
        <v>329</v>
      </c>
      <c r="E121" s="151" t="s">
        <v>150</v>
      </c>
      <c r="F121" s="151"/>
      <c r="G121" s="153" t="s">
        <v>271</v>
      </c>
    </row>
    <row r="122" spans="1:7">
      <c r="A122" s="142">
        <v>1</v>
      </c>
      <c r="B122" s="143"/>
      <c r="C122" s="143"/>
      <c r="D122" s="162" t="s">
        <v>330</v>
      </c>
      <c r="E122" s="144" t="s">
        <v>227</v>
      </c>
      <c r="F122" s="144">
        <v>21</v>
      </c>
      <c r="G122" s="146">
        <v>15</v>
      </c>
    </row>
    <row r="123" spans="1:7">
      <c r="A123" s="147">
        <v>1</v>
      </c>
      <c r="D123" s="138" t="s">
        <v>330</v>
      </c>
      <c r="E123" s="19" t="s">
        <v>229</v>
      </c>
      <c r="F123" s="19">
        <v>24</v>
      </c>
      <c r="G123" s="148">
        <v>10</v>
      </c>
    </row>
    <row r="124" spans="1:7">
      <c r="A124" s="147">
        <v>2</v>
      </c>
      <c r="B124" s="84" t="s">
        <v>71</v>
      </c>
      <c r="D124" s="138" t="s">
        <v>330</v>
      </c>
      <c r="E124" s="19" t="s">
        <v>314</v>
      </c>
      <c r="F124" s="19">
        <v>24</v>
      </c>
      <c r="G124" s="148">
        <v>10</v>
      </c>
    </row>
    <row r="125" spans="1:7">
      <c r="A125" s="147">
        <v>1</v>
      </c>
      <c r="B125" s="84" t="s">
        <v>71</v>
      </c>
      <c r="D125" s="138" t="s">
        <v>330</v>
      </c>
      <c r="E125" s="19" t="s">
        <v>113</v>
      </c>
      <c r="F125" s="19">
        <v>31</v>
      </c>
      <c r="G125" s="148">
        <v>13</v>
      </c>
    </row>
    <row r="126" spans="1:7">
      <c r="A126" s="147">
        <v>1</v>
      </c>
      <c r="B126" s="84" t="s">
        <v>71</v>
      </c>
      <c r="D126" s="138" t="s">
        <v>330</v>
      </c>
      <c r="E126" s="19" t="s">
        <v>272</v>
      </c>
      <c r="F126" s="19">
        <v>24</v>
      </c>
      <c r="G126" s="148">
        <v>10</v>
      </c>
    </row>
    <row r="127" spans="1:7">
      <c r="A127" s="147">
        <v>3</v>
      </c>
      <c r="B127" s="84" t="s">
        <v>71</v>
      </c>
      <c r="D127" s="138" t="s">
        <v>330</v>
      </c>
      <c r="E127" s="19" t="s">
        <v>288</v>
      </c>
      <c r="F127" s="19">
        <v>29</v>
      </c>
      <c r="G127" s="148">
        <v>10</v>
      </c>
    </row>
    <row r="128" spans="1:7">
      <c r="A128" s="147">
        <v>1</v>
      </c>
      <c r="D128" s="138" t="s">
        <v>330</v>
      </c>
      <c r="E128" s="97" t="s">
        <v>240</v>
      </c>
      <c r="F128" s="19">
        <v>40</v>
      </c>
      <c r="G128" s="148">
        <v>11</v>
      </c>
    </row>
    <row r="129" spans="1:7">
      <c r="A129" s="147">
        <v>1</v>
      </c>
      <c r="B129" s="84" t="s">
        <v>71</v>
      </c>
      <c r="D129" s="138" t="s">
        <v>330</v>
      </c>
      <c r="E129" s="19" t="s">
        <v>307</v>
      </c>
      <c r="F129" s="19">
        <v>130</v>
      </c>
      <c r="G129" s="148">
        <v>34</v>
      </c>
    </row>
    <row r="130" spans="1:7">
      <c r="A130" s="147">
        <v>1</v>
      </c>
      <c r="D130" s="138" t="s">
        <v>330</v>
      </c>
      <c r="E130" s="19" t="s">
        <v>89</v>
      </c>
      <c r="F130" s="19">
        <v>101</v>
      </c>
      <c r="G130" s="148" t="s">
        <v>271</v>
      </c>
    </row>
    <row r="131" spans="1:7">
      <c r="A131" s="147">
        <v>0</v>
      </c>
      <c r="B131" s="84" t="s">
        <v>71</v>
      </c>
      <c r="D131" s="138" t="s">
        <v>330</v>
      </c>
      <c r="E131" s="19" t="s">
        <v>280</v>
      </c>
      <c r="F131" s="19">
        <v>53</v>
      </c>
      <c r="G131" s="148">
        <v>17</v>
      </c>
    </row>
    <row r="132" spans="1:7">
      <c r="A132" s="147">
        <v>2</v>
      </c>
      <c r="B132" s="84" t="s">
        <v>71</v>
      </c>
      <c r="D132" s="138" t="s">
        <v>330</v>
      </c>
      <c r="E132" s="19" t="s">
        <v>281</v>
      </c>
      <c r="F132" s="19">
        <v>81</v>
      </c>
      <c r="G132" s="148">
        <v>19</v>
      </c>
    </row>
    <row r="133" spans="1:7">
      <c r="A133" s="147">
        <v>1</v>
      </c>
      <c r="B133" s="84" t="s">
        <v>71</v>
      </c>
      <c r="D133" s="138" t="s">
        <v>330</v>
      </c>
      <c r="E133" s="19" t="s">
        <v>319</v>
      </c>
      <c r="F133" s="19">
        <v>44</v>
      </c>
      <c r="G133" s="148">
        <v>10</v>
      </c>
    </row>
    <row r="134" spans="1:7">
      <c r="A134" s="147">
        <v>1</v>
      </c>
      <c r="B134" s="84" t="s">
        <v>71</v>
      </c>
      <c r="D134" s="138" t="s">
        <v>330</v>
      </c>
      <c r="E134" s="19" t="s">
        <v>315</v>
      </c>
      <c r="F134" s="19">
        <v>24</v>
      </c>
      <c r="G134" s="148">
        <v>10</v>
      </c>
    </row>
    <row r="135" spans="1:7">
      <c r="A135" s="147">
        <v>1</v>
      </c>
      <c r="B135" s="84" t="s">
        <v>71</v>
      </c>
      <c r="D135" s="138" t="s">
        <v>330</v>
      </c>
      <c r="E135" s="19" t="s">
        <v>238</v>
      </c>
      <c r="F135" s="19">
        <v>46</v>
      </c>
      <c r="G135" s="148">
        <v>11</v>
      </c>
    </row>
    <row r="136" spans="1:7">
      <c r="A136" s="147">
        <v>1</v>
      </c>
      <c r="D136" s="138" t="s">
        <v>330</v>
      </c>
      <c r="E136" s="19" t="s">
        <v>33</v>
      </c>
      <c r="F136" s="19">
        <v>52</v>
      </c>
      <c r="G136" s="148">
        <v>18</v>
      </c>
    </row>
    <row r="137" spans="1:7">
      <c r="A137" s="147">
        <v>1</v>
      </c>
      <c r="D137" s="138" t="s">
        <v>330</v>
      </c>
      <c r="E137" s="19" t="s">
        <v>30</v>
      </c>
      <c r="F137" s="19">
        <v>52</v>
      </c>
      <c r="G137" s="148">
        <v>18</v>
      </c>
    </row>
    <row r="138" spans="1:7">
      <c r="A138" s="147">
        <v>1</v>
      </c>
      <c r="B138" s="84" t="s">
        <v>71</v>
      </c>
      <c r="D138" s="138" t="s">
        <v>330</v>
      </c>
      <c r="E138" s="19" t="s">
        <v>231</v>
      </c>
      <c r="F138" s="19">
        <v>46</v>
      </c>
      <c r="G138" s="148">
        <v>11</v>
      </c>
    </row>
    <row r="139" spans="1:7">
      <c r="A139" s="147">
        <v>1</v>
      </c>
      <c r="D139" s="138" t="s">
        <v>330</v>
      </c>
      <c r="E139" s="19" t="s">
        <v>36</v>
      </c>
      <c r="F139" s="19">
        <v>67</v>
      </c>
      <c r="G139" s="148">
        <v>18</v>
      </c>
    </row>
    <row r="140" spans="1:7">
      <c r="A140" s="147">
        <v>1</v>
      </c>
      <c r="D140" s="138" t="s">
        <v>330</v>
      </c>
      <c r="E140" s="19" t="s">
        <v>82</v>
      </c>
      <c r="F140" s="19">
        <v>151</v>
      </c>
      <c r="G140" s="148" t="s">
        <v>271</v>
      </c>
    </row>
    <row r="141" spans="1:7">
      <c r="A141" s="147">
        <v>1</v>
      </c>
      <c r="D141" s="138" t="s">
        <v>330</v>
      </c>
      <c r="E141" s="19" t="s">
        <v>154</v>
      </c>
      <c r="F141" s="19">
        <v>67</v>
      </c>
      <c r="G141" s="148">
        <v>18</v>
      </c>
    </row>
    <row r="142" spans="1:7">
      <c r="A142" s="147">
        <v>2</v>
      </c>
      <c r="B142" s="84" t="s">
        <v>71</v>
      </c>
      <c r="C142" s="84">
        <v>2</v>
      </c>
      <c r="D142" s="138" t="s">
        <v>330</v>
      </c>
      <c r="E142" s="19" t="s">
        <v>75</v>
      </c>
      <c r="F142" s="19">
        <v>31</v>
      </c>
      <c r="G142" s="148">
        <v>13</v>
      </c>
    </row>
    <row r="143" spans="1:7">
      <c r="A143" s="147">
        <v>3</v>
      </c>
      <c r="B143" s="84" t="s">
        <v>71</v>
      </c>
      <c r="D143" s="138" t="s">
        <v>330</v>
      </c>
      <c r="E143" s="19" t="s">
        <v>276</v>
      </c>
      <c r="F143" s="19">
        <v>26</v>
      </c>
      <c r="G143" s="148">
        <v>11</v>
      </c>
    </row>
    <row r="144" spans="1:7">
      <c r="A144" s="147">
        <v>1</v>
      </c>
      <c r="B144" s="84" t="s">
        <v>71</v>
      </c>
      <c r="D144" s="138" t="s">
        <v>330</v>
      </c>
      <c r="E144" s="19" t="s">
        <v>243</v>
      </c>
      <c r="F144" s="19">
        <v>24</v>
      </c>
      <c r="G144" s="148">
        <v>10</v>
      </c>
    </row>
    <row r="145" spans="1:7">
      <c r="A145" s="147">
        <v>2</v>
      </c>
      <c r="B145" s="84" t="s">
        <v>71</v>
      </c>
      <c r="D145" s="138" t="s">
        <v>330</v>
      </c>
      <c r="E145" s="19" t="s">
        <v>291</v>
      </c>
      <c r="F145" s="19">
        <v>24</v>
      </c>
      <c r="G145" s="148">
        <v>10</v>
      </c>
    </row>
    <row r="146" spans="1:7">
      <c r="A146" s="147">
        <v>2</v>
      </c>
      <c r="B146" s="84" t="s">
        <v>71</v>
      </c>
      <c r="D146" s="138" t="s">
        <v>330</v>
      </c>
      <c r="E146" s="19" t="s">
        <v>73</v>
      </c>
      <c r="F146" s="19">
        <v>24</v>
      </c>
      <c r="G146" s="148">
        <v>10</v>
      </c>
    </row>
    <row r="147" spans="1:7">
      <c r="A147" s="147">
        <v>3</v>
      </c>
      <c r="B147" s="84" t="s">
        <v>71</v>
      </c>
      <c r="D147" s="138" t="s">
        <v>330</v>
      </c>
      <c r="E147" s="19" t="s">
        <v>287</v>
      </c>
      <c r="F147" s="19">
        <v>24</v>
      </c>
      <c r="G147" s="148">
        <v>10</v>
      </c>
    </row>
    <row r="148" spans="1:7">
      <c r="A148" s="147">
        <v>1</v>
      </c>
      <c r="D148" s="138" t="s">
        <v>330</v>
      </c>
      <c r="E148" s="19" t="s">
        <v>230</v>
      </c>
      <c r="F148" s="19">
        <v>2</v>
      </c>
      <c r="G148" s="148">
        <v>1</v>
      </c>
    </row>
    <row r="149" spans="1:7">
      <c r="A149" s="147">
        <v>1</v>
      </c>
      <c r="B149" s="84" t="s">
        <v>71</v>
      </c>
      <c r="C149" s="84" t="s">
        <v>326</v>
      </c>
      <c r="D149" s="138" t="s">
        <v>330</v>
      </c>
      <c r="E149" s="19" t="s">
        <v>324</v>
      </c>
      <c r="F149" s="19">
        <v>31</v>
      </c>
      <c r="G149" s="148">
        <v>12</v>
      </c>
    </row>
    <row r="150" spans="1:7">
      <c r="A150" s="147">
        <v>2</v>
      </c>
      <c r="B150" s="84" t="s">
        <v>71</v>
      </c>
      <c r="D150" s="138" t="s">
        <v>330</v>
      </c>
      <c r="E150" s="19" t="s">
        <v>289</v>
      </c>
      <c r="F150" s="19">
        <v>96</v>
      </c>
      <c r="G150" s="148">
        <v>24</v>
      </c>
    </row>
    <row r="151" spans="1:7">
      <c r="A151" s="147">
        <v>1</v>
      </c>
      <c r="D151" s="138" t="s">
        <v>330</v>
      </c>
      <c r="E151" s="19" t="s">
        <v>4</v>
      </c>
      <c r="F151" s="19">
        <v>164</v>
      </c>
      <c r="G151" s="148">
        <v>39</v>
      </c>
    </row>
    <row r="152" spans="1:7">
      <c r="A152" s="147">
        <v>1</v>
      </c>
      <c r="D152" s="138" t="s">
        <v>330</v>
      </c>
      <c r="E152" s="19" t="s">
        <v>242</v>
      </c>
      <c r="F152" s="19">
        <v>29</v>
      </c>
      <c r="G152" s="148">
        <v>12</v>
      </c>
    </row>
    <row r="153" spans="1:7">
      <c r="A153" s="147">
        <v>1</v>
      </c>
      <c r="D153" s="138" t="s">
        <v>330</v>
      </c>
      <c r="E153" s="19" t="s">
        <v>214</v>
      </c>
      <c r="F153" s="19">
        <v>58</v>
      </c>
      <c r="G153" s="148">
        <v>19</v>
      </c>
    </row>
    <row r="154" spans="1:7">
      <c r="A154" s="147">
        <v>1</v>
      </c>
      <c r="B154" s="84" t="s">
        <v>71</v>
      </c>
      <c r="D154" s="138" t="s">
        <v>330</v>
      </c>
      <c r="E154" s="19" t="s">
        <v>316</v>
      </c>
      <c r="F154" s="19">
        <v>24</v>
      </c>
      <c r="G154" s="148">
        <v>10</v>
      </c>
    </row>
    <row r="155" spans="1:7">
      <c r="A155" s="147">
        <v>3</v>
      </c>
      <c r="B155" s="84" t="s">
        <v>71</v>
      </c>
      <c r="C155" s="84" t="s">
        <v>326</v>
      </c>
      <c r="D155" s="138" t="s">
        <v>330</v>
      </c>
      <c r="E155" s="19" t="s">
        <v>318</v>
      </c>
      <c r="F155" s="19">
        <v>53</v>
      </c>
      <c r="G155" s="148">
        <v>18</v>
      </c>
    </row>
    <row r="156" spans="1:7">
      <c r="A156" s="147">
        <v>1</v>
      </c>
      <c r="D156" s="138" t="s">
        <v>330</v>
      </c>
      <c r="E156" s="19" t="s">
        <v>121</v>
      </c>
      <c r="F156" s="19">
        <v>64</v>
      </c>
      <c r="G156" s="148">
        <v>17</v>
      </c>
    </row>
    <row r="157" spans="1:7">
      <c r="A157" s="147">
        <v>1</v>
      </c>
      <c r="D157" s="138" t="s">
        <v>330</v>
      </c>
      <c r="E157" s="19" t="s">
        <v>253</v>
      </c>
      <c r="F157" s="19">
        <v>6</v>
      </c>
      <c r="G157" s="148">
        <v>2</v>
      </c>
    </row>
    <row r="158" spans="1:7">
      <c r="A158" s="147">
        <v>1</v>
      </c>
      <c r="B158" s="84" t="s">
        <v>71</v>
      </c>
      <c r="D158" s="138" t="s">
        <v>330</v>
      </c>
      <c r="E158" s="19" t="s">
        <v>216</v>
      </c>
      <c r="F158" s="19">
        <v>53</v>
      </c>
      <c r="G158" s="148">
        <v>18</v>
      </c>
    </row>
    <row r="159" spans="1:7">
      <c r="A159" s="147">
        <v>1</v>
      </c>
      <c r="B159" s="84" t="s">
        <v>71</v>
      </c>
      <c r="C159" s="84" t="s">
        <v>326</v>
      </c>
      <c r="D159" s="138" t="s">
        <v>330</v>
      </c>
      <c r="E159" s="19" t="s">
        <v>325</v>
      </c>
      <c r="F159" s="19">
        <v>31</v>
      </c>
      <c r="G159" s="148">
        <v>12</v>
      </c>
    </row>
    <row r="160" spans="1:7">
      <c r="A160" s="147">
        <v>1</v>
      </c>
      <c r="D160" s="138" t="s">
        <v>330</v>
      </c>
      <c r="E160" s="19" t="s">
        <v>39</v>
      </c>
      <c r="F160" s="19">
        <v>67</v>
      </c>
      <c r="G160" s="148">
        <v>18</v>
      </c>
    </row>
    <row r="161" spans="1:7">
      <c r="A161" s="147">
        <v>1</v>
      </c>
      <c r="D161" s="138" t="s">
        <v>330</v>
      </c>
      <c r="E161" s="19" t="s">
        <v>235</v>
      </c>
      <c r="F161" s="19">
        <v>58</v>
      </c>
      <c r="G161" s="148">
        <v>19</v>
      </c>
    </row>
    <row r="162" spans="1:7">
      <c r="A162" s="147">
        <v>1</v>
      </c>
      <c r="B162" s="84" t="s">
        <v>71</v>
      </c>
      <c r="D162" s="138" t="s">
        <v>330</v>
      </c>
      <c r="E162" s="19" t="s">
        <v>317</v>
      </c>
      <c r="F162" s="19">
        <v>130</v>
      </c>
      <c r="G162" s="148">
        <v>33</v>
      </c>
    </row>
    <row r="163" spans="1:7" ht="15.75" thickBot="1">
      <c r="A163" s="149">
        <v>1</v>
      </c>
      <c r="B163" s="150" t="s">
        <v>71</v>
      </c>
      <c r="C163" s="150" t="s">
        <v>327</v>
      </c>
      <c r="D163" s="163" t="s">
        <v>330</v>
      </c>
      <c r="E163" s="151" t="s">
        <v>128</v>
      </c>
      <c r="F163" s="151">
        <v>74</v>
      </c>
      <c r="G163" s="153">
        <v>22</v>
      </c>
    </row>
    <row r="164" spans="1:7">
      <c r="A164" s="142">
        <v>1</v>
      </c>
      <c r="B164" s="143" t="s">
        <v>71</v>
      </c>
      <c r="C164" s="143"/>
      <c r="D164" s="162" t="s">
        <v>331</v>
      </c>
      <c r="E164" s="144" t="s">
        <v>302</v>
      </c>
      <c r="F164" s="145">
        <v>30</v>
      </c>
      <c r="G164" s="146">
        <v>12</v>
      </c>
    </row>
    <row r="165" spans="1:7">
      <c r="A165" s="147">
        <v>2</v>
      </c>
      <c r="B165" s="84" t="s">
        <v>71</v>
      </c>
      <c r="D165" s="138" t="s">
        <v>331</v>
      </c>
      <c r="E165" s="19" t="s">
        <v>307</v>
      </c>
      <c r="F165" s="66">
        <v>63</v>
      </c>
      <c r="G165" s="148">
        <v>22</v>
      </c>
    </row>
    <row r="166" spans="1:7">
      <c r="A166" s="147">
        <v>1</v>
      </c>
      <c r="B166" s="84" t="s">
        <v>71</v>
      </c>
      <c r="D166" s="138" t="s">
        <v>331</v>
      </c>
      <c r="E166" s="19" t="s">
        <v>299</v>
      </c>
      <c r="F166" s="66">
        <v>81</v>
      </c>
      <c r="G166" s="148">
        <v>22</v>
      </c>
    </row>
    <row r="167" spans="1:7">
      <c r="A167" s="147">
        <v>1</v>
      </c>
      <c r="D167" s="138" t="s">
        <v>331</v>
      </c>
      <c r="E167" s="19" t="s">
        <v>75</v>
      </c>
      <c r="F167" s="66">
        <v>35</v>
      </c>
      <c r="G167" s="148">
        <v>23</v>
      </c>
    </row>
    <row r="168" spans="1:7">
      <c r="A168" s="147">
        <v>1</v>
      </c>
      <c r="B168" s="84" t="s">
        <v>71</v>
      </c>
      <c r="D168" s="138" t="s">
        <v>331</v>
      </c>
      <c r="E168" s="19" t="s">
        <v>295</v>
      </c>
      <c r="F168" s="95">
        <v>81</v>
      </c>
      <c r="G168" s="148">
        <v>21</v>
      </c>
    </row>
    <row r="169" spans="1:7">
      <c r="A169" s="147">
        <v>2</v>
      </c>
      <c r="B169" s="84" t="s">
        <v>71</v>
      </c>
      <c r="D169" s="138" t="s">
        <v>331</v>
      </c>
      <c r="E169" s="19" t="s">
        <v>309</v>
      </c>
      <c r="F169" s="66">
        <v>27</v>
      </c>
      <c r="G169" s="148">
        <v>10</v>
      </c>
    </row>
    <row r="170" spans="1:7">
      <c r="A170" s="147">
        <v>1</v>
      </c>
      <c r="B170" s="84" t="s">
        <v>71</v>
      </c>
      <c r="D170" s="138" t="s">
        <v>331</v>
      </c>
      <c r="E170" s="19" t="s">
        <v>303</v>
      </c>
      <c r="F170" s="95">
        <v>30</v>
      </c>
      <c r="G170" s="148">
        <v>12</v>
      </c>
    </row>
    <row r="171" spans="1:7">
      <c r="A171" s="147">
        <v>2</v>
      </c>
      <c r="B171" s="84" t="s">
        <v>71</v>
      </c>
      <c r="D171" s="138" t="s">
        <v>331</v>
      </c>
      <c r="E171" s="19" t="s">
        <v>73</v>
      </c>
      <c r="F171" s="95">
        <v>27</v>
      </c>
      <c r="G171" s="148">
        <v>10</v>
      </c>
    </row>
    <row r="172" spans="1:7">
      <c r="A172" s="147">
        <v>1</v>
      </c>
      <c r="D172" s="138" t="s">
        <v>331</v>
      </c>
      <c r="E172" s="19" t="s">
        <v>122</v>
      </c>
      <c r="F172" s="66">
        <v>49</v>
      </c>
      <c r="G172" s="148">
        <v>10</v>
      </c>
    </row>
    <row r="173" spans="1:7">
      <c r="A173" s="147">
        <v>1</v>
      </c>
      <c r="D173" s="138" t="s">
        <v>331</v>
      </c>
      <c r="E173" s="19" t="s">
        <v>293</v>
      </c>
      <c r="F173" s="95">
        <v>107</v>
      </c>
      <c r="G173" s="148">
        <v>26</v>
      </c>
    </row>
    <row r="174" spans="1:7">
      <c r="A174" s="147">
        <v>1</v>
      </c>
      <c r="D174" s="138" t="s">
        <v>331</v>
      </c>
      <c r="E174" s="19" t="s">
        <v>323</v>
      </c>
      <c r="F174" s="66">
        <v>49</v>
      </c>
      <c r="G174" s="148">
        <v>10</v>
      </c>
    </row>
    <row r="175" spans="1:7">
      <c r="A175" s="147">
        <v>2</v>
      </c>
      <c r="B175" s="84" t="s">
        <v>71</v>
      </c>
      <c r="D175" s="138" t="s">
        <v>331</v>
      </c>
      <c r="E175" s="19" t="s">
        <v>310</v>
      </c>
      <c r="F175" s="66">
        <v>52</v>
      </c>
      <c r="G175" s="148">
        <v>18</v>
      </c>
    </row>
    <row r="176" spans="1:7" ht="15.75" thickBot="1">
      <c r="A176" s="149">
        <v>1</v>
      </c>
      <c r="B176" s="150" t="s">
        <v>71</v>
      </c>
      <c r="C176" s="150"/>
      <c r="D176" s="163" t="s">
        <v>331</v>
      </c>
      <c r="E176" s="151" t="s">
        <v>128</v>
      </c>
      <c r="F176" s="152">
        <v>29</v>
      </c>
      <c r="G176" s="153">
        <v>11</v>
      </c>
    </row>
  </sheetData>
  <autoFilter ref="A1:G14" xr:uid="{62896A8A-9171-498D-A727-37510A452ACE}">
    <sortState xmlns:xlrd2="http://schemas.microsoft.com/office/spreadsheetml/2017/richdata2" ref="A2:G175">
      <sortCondition ref="D1:D14"/>
    </sortState>
  </autoFilter>
  <conditionalFormatting sqref="A1:G1048576">
    <cfRule type="expression" dxfId="7" priority="1">
      <formula>IF($B1&lt;&gt;"FB",TRUE,IF($G1&lt;10,IF($F1&lt;19,TRUE,FALSE)))</formula>
    </cfRule>
  </conditionalFormatting>
  <pageMargins left="0.7" right="0.7" top="0.75" bottom="0.75" header="0.3" footer="0.3"/>
  <pageSetup paperSize="9" scale="68" orientation="portrait" horizontalDpi="1200" verticalDpi="1200" r:id="rId1"/>
  <rowBreaks count="2" manualBreakCount="2">
    <brk id="46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0D9-FDD6-4D7B-B5A6-4F0DF8044AFA}">
  <dimension ref="A1:P24"/>
  <sheetViews>
    <sheetView tabSelected="1" workbookViewId="0">
      <selection activeCell="C1" sqref="C1"/>
    </sheetView>
  </sheetViews>
  <sheetFormatPr defaultRowHeight="15"/>
  <cols>
    <col min="1" max="1" width="4.5" style="32" customWidth="1"/>
    <col min="2" max="2" width="2.625" style="84" customWidth="1"/>
    <col min="3" max="3" width="15.125" style="32" bestFit="1" customWidth="1"/>
    <col min="4" max="4" width="8.625" style="32" customWidth="1"/>
    <col min="5" max="5" width="23.625" style="32" customWidth="1"/>
    <col min="6" max="6" width="11.625" style="84" customWidth="1"/>
    <col min="7" max="7" width="10.125" style="123" customWidth="1"/>
    <col min="8" max="8" width="4.625" style="84" customWidth="1"/>
    <col min="9" max="9" width="5.625" style="84" customWidth="1"/>
    <col min="10" max="10" width="7" style="84" customWidth="1"/>
    <col min="11" max="11" width="8" style="94" customWidth="1"/>
    <col min="12" max="12" width="9.125" style="84" customWidth="1"/>
    <col min="13" max="13" width="5.75" style="84" customWidth="1"/>
    <col min="14" max="14" width="74.125" style="91" customWidth="1"/>
    <col min="15" max="16384" width="9" style="32"/>
  </cols>
  <sheetData>
    <row r="1" spans="1:16" s="127" customFormat="1" ht="35.25" customHeight="1">
      <c r="A1" s="128" t="s">
        <v>77</v>
      </c>
      <c r="B1" s="129" t="s">
        <v>79</v>
      </c>
      <c r="C1" s="73" t="s">
        <v>207</v>
      </c>
      <c r="D1" s="12" t="s">
        <v>62</v>
      </c>
      <c r="E1" s="72" t="s">
        <v>208</v>
      </c>
      <c r="F1" s="83" t="s">
        <v>22</v>
      </c>
      <c r="G1" s="125" t="s">
        <v>64</v>
      </c>
      <c r="H1" s="83" t="s">
        <v>65</v>
      </c>
      <c r="I1" s="83" t="s">
        <v>66</v>
      </c>
      <c r="J1" s="83" t="s">
        <v>78</v>
      </c>
      <c r="K1" s="133" t="s">
        <v>269</v>
      </c>
      <c r="L1" s="134" t="s">
        <v>290</v>
      </c>
      <c r="M1" s="83" t="s">
        <v>67</v>
      </c>
      <c r="N1" s="135" t="s">
        <v>68</v>
      </c>
    </row>
    <row r="2" spans="1:16" s="30" customFormat="1">
      <c r="A2" s="30">
        <v>1</v>
      </c>
      <c r="B2" s="84" t="s">
        <v>71</v>
      </c>
      <c r="C2" s="19" t="s">
        <v>63</v>
      </c>
      <c r="D2" s="44">
        <v>43988</v>
      </c>
      <c r="E2" s="19" t="s">
        <v>302</v>
      </c>
      <c r="F2" s="96">
        <v>11.23</v>
      </c>
      <c r="G2" s="95">
        <v>30</v>
      </c>
      <c r="H2" s="19" t="str">
        <f t="shared" ref="H2:H15" si="0">IF(J2&gt;6/24,-ROUNDUP((J2-6/24)*24*60,0),"")</f>
        <v/>
      </c>
      <c r="I2" s="19">
        <f t="shared" ref="I2:I15" si="1">SUM(G2:H2)</f>
        <v>30</v>
      </c>
      <c r="J2" s="124">
        <v>0.11019675925925926</v>
      </c>
      <c r="K2" s="126">
        <f t="shared" ref="K2:K15" si="2">J2/F2</f>
        <v>9.8127123115992216E-3</v>
      </c>
      <c r="L2" s="19">
        <f t="shared" ref="L2:L12" si="3">1+COUNTIFS($C:$C,C2,$I:$I,"&gt;"&amp;I2)+COUNTIFS($C:$C,C2,$I:$I,I2,$J:$J,"&lt;"&amp;J2)</f>
        <v>1</v>
      </c>
      <c r="M2" s="19">
        <f>IF(N2="","",LEN(TRIM(N2))-LEN(SUBSTITUTE(TRIM(N2),",",""))+1)</f>
        <v>12</v>
      </c>
      <c r="N2" s="19" t="s">
        <v>305</v>
      </c>
    </row>
    <row r="3" spans="1:16" s="30" customFormat="1">
      <c r="A3" s="30">
        <v>1</v>
      </c>
      <c r="B3" s="84" t="s">
        <v>71</v>
      </c>
      <c r="C3" s="19" t="s">
        <v>63</v>
      </c>
      <c r="D3" s="44">
        <v>43988</v>
      </c>
      <c r="E3" s="19" t="s">
        <v>303</v>
      </c>
      <c r="F3" s="96">
        <v>10.92</v>
      </c>
      <c r="G3" s="95">
        <v>30</v>
      </c>
      <c r="H3" s="19" t="str">
        <f t="shared" si="0"/>
        <v/>
      </c>
      <c r="I3" s="19">
        <f t="shared" si="1"/>
        <v>30</v>
      </c>
      <c r="J3" s="124">
        <v>0.11020833333333334</v>
      </c>
      <c r="K3" s="126">
        <f t="shared" si="2"/>
        <v>1.0092338217338218E-2</v>
      </c>
      <c r="L3" s="19">
        <f t="shared" si="3"/>
        <v>2</v>
      </c>
      <c r="M3" s="19">
        <f>IF(N3="","",LEN(TRIM(N3))-LEN(SUBSTITUTE(TRIM(N3),",",""))+1)</f>
        <v>12</v>
      </c>
      <c r="N3" s="19" t="s">
        <v>305</v>
      </c>
    </row>
    <row r="4" spans="1:16" s="30" customFormat="1">
      <c r="A4" s="30">
        <v>1</v>
      </c>
      <c r="B4" s="84"/>
      <c r="C4" s="25" t="s">
        <v>70</v>
      </c>
      <c r="D4" s="13"/>
      <c r="E4" s="19" t="s">
        <v>293</v>
      </c>
      <c r="F4" s="96">
        <v>39.08</v>
      </c>
      <c r="G4" s="95">
        <v>107</v>
      </c>
      <c r="H4" s="19" t="str">
        <f t="shared" si="0"/>
        <v/>
      </c>
      <c r="I4" s="19">
        <f t="shared" si="1"/>
        <v>107</v>
      </c>
      <c r="J4" s="124">
        <v>0.24515046296296297</v>
      </c>
      <c r="K4" s="126">
        <f t="shared" si="2"/>
        <v>6.2730415292467498E-3</v>
      </c>
      <c r="L4" s="19">
        <f t="shared" si="3"/>
        <v>1</v>
      </c>
      <c r="M4" s="19">
        <f>IF(N4="","",LEN(TRIM(N4))-LEN(SUBSTITUTE(TRIM(N4),",",""))+1)</f>
        <v>26</v>
      </c>
      <c r="N4" s="19" t="s">
        <v>294</v>
      </c>
      <c r="O4" s="84"/>
      <c r="P4" s="94"/>
    </row>
    <row r="5" spans="1:16" s="30" customFormat="1">
      <c r="A5" s="30">
        <v>1</v>
      </c>
      <c r="B5" s="84" t="s">
        <v>71</v>
      </c>
      <c r="C5" s="25" t="s">
        <v>70</v>
      </c>
      <c r="D5" s="44">
        <v>43995</v>
      </c>
      <c r="E5" s="19" t="s">
        <v>299</v>
      </c>
      <c r="F5" s="96">
        <v>25.84</v>
      </c>
      <c r="G5" s="66">
        <v>81</v>
      </c>
      <c r="H5" s="19" t="str">
        <f t="shared" si="0"/>
        <v/>
      </c>
      <c r="I5" s="19">
        <f t="shared" si="1"/>
        <v>81</v>
      </c>
      <c r="J5" s="124">
        <v>0.13724537037037035</v>
      </c>
      <c r="K5" s="126">
        <f t="shared" si="2"/>
        <v>5.311353342506593E-3</v>
      </c>
      <c r="L5" s="19">
        <f t="shared" si="3"/>
        <v>2</v>
      </c>
      <c r="M5" s="19">
        <v>22</v>
      </c>
      <c r="N5" s="19" t="s">
        <v>306</v>
      </c>
      <c r="O5" s="84"/>
      <c r="P5" s="94"/>
    </row>
    <row r="6" spans="1:16" s="30" customFormat="1">
      <c r="A6" s="30">
        <v>1</v>
      </c>
      <c r="B6" s="84" t="s">
        <v>71</v>
      </c>
      <c r="C6" s="25" t="s">
        <v>70</v>
      </c>
      <c r="D6" s="13"/>
      <c r="E6" s="19" t="s">
        <v>295</v>
      </c>
      <c r="F6" s="96">
        <v>25.33</v>
      </c>
      <c r="G6" s="95">
        <v>81</v>
      </c>
      <c r="H6" s="19" t="str">
        <f t="shared" si="0"/>
        <v/>
      </c>
      <c r="I6" s="19">
        <f t="shared" si="1"/>
        <v>81</v>
      </c>
      <c r="J6" s="124">
        <v>0.14090277777777779</v>
      </c>
      <c r="K6" s="126">
        <f t="shared" si="2"/>
        <v>5.5626836864499721E-3</v>
      </c>
      <c r="L6" s="19">
        <f t="shared" si="3"/>
        <v>3</v>
      </c>
      <c r="M6" s="19">
        <f>IF(N6="","",LEN(TRIM(N6))-LEN(SUBSTITUTE(TRIM(N6),",",""))+1)</f>
        <v>21</v>
      </c>
      <c r="N6" s="19" t="s">
        <v>296</v>
      </c>
      <c r="O6" s="84"/>
      <c r="P6" s="94"/>
    </row>
    <row r="7" spans="1:16" s="30" customFormat="1">
      <c r="A7" s="30">
        <v>2</v>
      </c>
      <c r="B7" s="84" t="s">
        <v>71</v>
      </c>
      <c r="C7" s="25" t="s">
        <v>70</v>
      </c>
      <c r="D7" s="14"/>
      <c r="E7" s="19" t="s">
        <v>307</v>
      </c>
      <c r="F7" s="96">
        <v>21.09</v>
      </c>
      <c r="G7" s="66">
        <v>63</v>
      </c>
      <c r="H7" s="19" t="str">
        <f t="shared" si="0"/>
        <v/>
      </c>
      <c r="I7" s="19">
        <f t="shared" si="1"/>
        <v>63</v>
      </c>
      <c r="J7" s="124">
        <v>0.10123842592592593</v>
      </c>
      <c r="K7" s="126">
        <f t="shared" si="2"/>
        <v>4.8003046906555675E-3</v>
      </c>
      <c r="L7" s="19">
        <f t="shared" si="3"/>
        <v>4</v>
      </c>
      <c r="M7" s="19">
        <v>22</v>
      </c>
      <c r="N7" s="19" t="s">
        <v>304</v>
      </c>
      <c r="O7" s="84"/>
      <c r="P7" s="94"/>
    </row>
    <row r="8" spans="1:16" s="30" customFormat="1">
      <c r="A8" s="30">
        <v>2</v>
      </c>
      <c r="B8" s="84" t="s">
        <v>71</v>
      </c>
      <c r="C8" s="25" t="s">
        <v>70</v>
      </c>
      <c r="D8" s="13"/>
      <c r="E8" s="19" t="s">
        <v>310</v>
      </c>
      <c r="F8" s="96">
        <v>21.09</v>
      </c>
      <c r="G8" s="66">
        <v>52</v>
      </c>
      <c r="H8" s="19" t="str">
        <f t="shared" si="0"/>
        <v/>
      </c>
      <c r="I8" s="19">
        <f t="shared" si="1"/>
        <v>52</v>
      </c>
      <c r="J8" s="124">
        <v>0.1366087962962963</v>
      </c>
      <c r="K8" s="126">
        <f t="shared" si="2"/>
        <v>6.4774204028589999E-3</v>
      </c>
      <c r="L8" s="19">
        <f t="shared" si="3"/>
        <v>5</v>
      </c>
      <c r="M8" s="19">
        <f>IF(N8="","",LEN(TRIM(N8))-LEN(SUBSTITUTE(TRIM(N8),",",""))+1)</f>
        <v>18</v>
      </c>
      <c r="N8" s="19" t="s">
        <v>297</v>
      </c>
      <c r="O8" s="84"/>
      <c r="P8" s="94"/>
    </row>
    <row r="9" spans="1:16" s="30" customFormat="1">
      <c r="A9" s="30">
        <v>1</v>
      </c>
      <c r="B9" s="84"/>
      <c r="C9" s="25" t="s">
        <v>70</v>
      </c>
      <c r="D9" s="13"/>
      <c r="E9" s="19" t="s">
        <v>123</v>
      </c>
      <c r="F9" s="96">
        <v>21.24</v>
      </c>
      <c r="G9" s="66">
        <v>49</v>
      </c>
      <c r="H9" s="19" t="str">
        <f t="shared" si="0"/>
        <v/>
      </c>
      <c r="I9" s="19">
        <f t="shared" si="1"/>
        <v>49</v>
      </c>
      <c r="J9" s="124">
        <v>0.11778935185185185</v>
      </c>
      <c r="K9" s="126">
        <f t="shared" si="2"/>
        <v>5.5456380344563027E-3</v>
      </c>
      <c r="L9" s="19">
        <f t="shared" si="3"/>
        <v>6</v>
      </c>
      <c r="M9" s="19">
        <f>IF(N9="","",LEN(TRIM(N9))-LEN(SUBSTITUTE(TRIM(N9),",",""))+1)</f>
        <v>10</v>
      </c>
      <c r="N9" s="19" t="s">
        <v>298</v>
      </c>
      <c r="O9" s="84"/>
      <c r="P9" s="94"/>
    </row>
    <row r="10" spans="1:16" s="30" customFormat="1">
      <c r="A10" s="30">
        <v>1</v>
      </c>
      <c r="B10" s="84"/>
      <c r="C10" s="25" t="s">
        <v>70</v>
      </c>
      <c r="D10" s="13"/>
      <c r="E10" s="19" t="s">
        <v>122</v>
      </c>
      <c r="F10" s="96">
        <v>20.82</v>
      </c>
      <c r="G10" s="66">
        <v>49</v>
      </c>
      <c r="H10" s="19" t="str">
        <f t="shared" si="0"/>
        <v/>
      </c>
      <c r="I10" s="19">
        <f t="shared" si="1"/>
        <v>49</v>
      </c>
      <c r="J10" s="124">
        <v>0.1181712962962963</v>
      </c>
      <c r="K10" s="126">
        <f t="shared" si="2"/>
        <v>5.6758547692745583E-3</v>
      </c>
      <c r="L10" s="19">
        <f t="shared" si="3"/>
        <v>7</v>
      </c>
      <c r="M10" s="19">
        <f>IF(N10="","",LEN(TRIM(N10))-LEN(SUBSTITUTE(TRIM(N10),",",""))+1)</f>
        <v>10</v>
      </c>
      <c r="N10" s="19" t="s">
        <v>298</v>
      </c>
      <c r="O10" s="84"/>
      <c r="P10" s="94"/>
    </row>
    <row r="11" spans="1:16" s="30" customFormat="1">
      <c r="A11" s="30">
        <v>1</v>
      </c>
      <c r="B11" s="84"/>
      <c r="C11" s="25" t="s">
        <v>70</v>
      </c>
      <c r="D11" s="13"/>
      <c r="E11" s="19" t="s">
        <v>75</v>
      </c>
      <c r="F11" s="96">
        <v>13.21</v>
      </c>
      <c r="G11" s="66">
        <v>35</v>
      </c>
      <c r="H11" s="19" t="str">
        <f t="shared" si="0"/>
        <v/>
      </c>
      <c r="I11" s="19">
        <f t="shared" si="1"/>
        <v>35</v>
      </c>
      <c r="J11" s="124">
        <v>9.3761574074074081E-2</v>
      </c>
      <c r="K11" s="126">
        <f t="shared" si="2"/>
        <v>7.0977724507247592E-3</v>
      </c>
      <c r="L11" s="19">
        <f t="shared" si="3"/>
        <v>8</v>
      </c>
      <c r="M11" s="19">
        <v>23</v>
      </c>
      <c r="N11" s="19" t="s">
        <v>308</v>
      </c>
      <c r="O11" s="84"/>
      <c r="P11" s="94"/>
    </row>
    <row r="12" spans="1:16" s="30" customFormat="1">
      <c r="A12" s="30">
        <v>1</v>
      </c>
      <c r="B12" s="84" t="s">
        <v>71</v>
      </c>
      <c r="C12" s="25" t="s">
        <v>70</v>
      </c>
      <c r="D12" s="13"/>
      <c r="E12" s="19" t="s">
        <v>128</v>
      </c>
      <c r="F12" s="96">
        <v>7.97</v>
      </c>
      <c r="G12" s="66">
        <v>29</v>
      </c>
      <c r="H12" s="19" t="str">
        <f t="shared" si="0"/>
        <v/>
      </c>
      <c r="I12" s="19">
        <f t="shared" si="1"/>
        <v>29</v>
      </c>
      <c r="J12" s="124">
        <v>4.8425925925925928E-2</v>
      </c>
      <c r="K12" s="126">
        <f t="shared" si="2"/>
        <v>6.0760258376318602E-3</v>
      </c>
      <c r="L12" s="19">
        <f t="shared" si="3"/>
        <v>9</v>
      </c>
      <c r="M12" s="19">
        <f>IF(N12="","",LEN(TRIM(N12))-LEN(SUBSTITUTE(TRIM(N12),",",""))+1)</f>
        <v>11</v>
      </c>
      <c r="N12" s="19" t="s">
        <v>300</v>
      </c>
      <c r="O12" s="84"/>
      <c r="P12" s="94"/>
    </row>
    <row r="13" spans="1:16" s="30" customFormat="1">
      <c r="A13" s="30">
        <v>2</v>
      </c>
      <c r="B13" s="84" t="s">
        <v>71</v>
      </c>
      <c r="C13" s="25" t="s">
        <v>70</v>
      </c>
      <c r="D13" s="13"/>
      <c r="E13" s="19" t="s">
        <v>73</v>
      </c>
      <c r="F13" s="96">
        <v>10.99</v>
      </c>
      <c r="G13" s="66">
        <v>27</v>
      </c>
      <c r="H13" s="19"/>
      <c r="I13" s="19">
        <f t="shared" si="1"/>
        <v>27</v>
      </c>
      <c r="J13" s="124">
        <v>7.0671296296296301E-2</v>
      </c>
      <c r="K13" s="126">
        <f t="shared" si="2"/>
        <v>6.4305092171334215E-3</v>
      </c>
      <c r="L13" s="19">
        <f t="shared" ref="L13:L14" si="4">1+COUNTIFS($C:$C,C13,$I:$I,"&gt;"&amp;I13)+COUNTIFS($C:$C,C13,$I:$I,I13,$J:$J,"&lt;"&amp;J13)</f>
        <v>10</v>
      </c>
      <c r="M13" s="19">
        <f>IF(N13="","",LEN(TRIM(N13))-LEN(SUBSTITUTE(TRIM(N13),",",""))+1)</f>
        <v>10</v>
      </c>
      <c r="N13" s="19" t="s">
        <v>336</v>
      </c>
      <c r="O13" s="84"/>
      <c r="P13" s="130"/>
    </row>
    <row r="14" spans="1:16" s="30" customFormat="1">
      <c r="A14" s="30">
        <v>1</v>
      </c>
      <c r="B14" s="84"/>
      <c r="C14" s="25" t="s">
        <v>70</v>
      </c>
      <c r="D14" s="13"/>
      <c r="E14" s="19" t="s">
        <v>335</v>
      </c>
      <c r="F14" s="96">
        <v>8.89</v>
      </c>
      <c r="G14" s="66">
        <v>27</v>
      </c>
      <c r="H14" s="19"/>
      <c r="I14" s="19">
        <f t="shared" si="1"/>
        <v>27</v>
      </c>
      <c r="J14" s="124">
        <v>7.0671296296296301E-2</v>
      </c>
      <c r="K14" s="126">
        <f t="shared" si="2"/>
        <v>7.9495271424405278E-3</v>
      </c>
      <c r="L14" s="19">
        <f t="shared" si="4"/>
        <v>10</v>
      </c>
      <c r="M14" s="19">
        <f>IF(N14="","",LEN(TRIM(N14))-LEN(SUBSTITUTE(TRIM(N14),",",""))+1)</f>
        <v>10</v>
      </c>
      <c r="N14" s="19" t="s">
        <v>336</v>
      </c>
      <c r="O14" s="84"/>
      <c r="P14" s="130"/>
    </row>
    <row r="15" spans="1:16" s="30" customFormat="1">
      <c r="A15" s="30">
        <v>2</v>
      </c>
      <c r="B15" s="84" t="s">
        <v>71</v>
      </c>
      <c r="C15" s="165" t="s">
        <v>70</v>
      </c>
      <c r="D15" s="13"/>
      <c r="E15" s="19" t="s">
        <v>309</v>
      </c>
      <c r="F15" s="96">
        <v>9.61</v>
      </c>
      <c r="G15" s="66">
        <v>27</v>
      </c>
      <c r="H15" s="19" t="str">
        <f t="shared" si="0"/>
        <v/>
      </c>
      <c r="I15" s="19">
        <f t="shared" si="1"/>
        <v>27</v>
      </c>
      <c r="J15" s="124">
        <v>8.671296296296295E-2</v>
      </c>
      <c r="K15" s="126">
        <f t="shared" si="2"/>
        <v>9.0232011407869878E-3</v>
      </c>
      <c r="L15" s="19">
        <f>1+COUNTIFS($C:$C,C15,$I:$I,"&gt;"&amp;I15)+COUNTIFS($C:$C,C15,$I:$I,I15,$J:$J,"&lt;"&amp;J15)</f>
        <v>12</v>
      </c>
      <c r="M15" s="19">
        <f>IF(N15="","",LEN(TRIM(N15))-LEN(SUBSTITUTE(TRIM(N15),",",""))+1)</f>
        <v>10</v>
      </c>
      <c r="N15" s="19" t="s">
        <v>301</v>
      </c>
      <c r="O15" s="84"/>
      <c r="P15" s="94"/>
    </row>
    <row r="16" spans="1:16">
      <c r="A16" s="127">
        <f>SUM(A2:A15)</f>
        <v>18</v>
      </c>
      <c r="B16" s="166">
        <f>SUMIF(B2:B15,"FB",A2:A15)</f>
        <v>13</v>
      </c>
      <c r="C16" s="167" t="s">
        <v>333</v>
      </c>
      <c r="D16" s="105"/>
      <c r="E16" s="118"/>
      <c r="F16" s="123"/>
      <c r="J16" s="130"/>
      <c r="K16" s="131"/>
      <c r="O16" s="105">
        <f>SUMIF($E:$E,$E16,G:G)</f>
        <v>0</v>
      </c>
      <c r="P16" s="105">
        <f>SUMIF($E:$E,$E16,J:J)</f>
        <v>0</v>
      </c>
    </row>
    <row r="17" spans="1:14" s="84" customFormat="1">
      <c r="A17" s="84" t="s">
        <v>334</v>
      </c>
      <c r="B17" s="174">
        <v>24</v>
      </c>
      <c r="C17" s="168" t="s">
        <v>332</v>
      </c>
      <c r="G17" s="123"/>
      <c r="J17" s="90"/>
      <c r="K17" s="94"/>
      <c r="N17" s="91"/>
    </row>
    <row r="18" spans="1:14" s="84" customFormat="1">
      <c r="G18" s="123"/>
      <c r="K18" s="94"/>
      <c r="N18" s="91"/>
    </row>
    <row r="19" spans="1:14" s="84" customFormat="1">
      <c r="G19" s="123"/>
      <c r="K19" s="94"/>
      <c r="N19" s="91"/>
    </row>
    <row r="20" spans="1:14" s="84" customFormat="1">
      <c r="G20" s="123"/>
      <c r="K20" s="94"/>
      <c r="N20" s="91"/>
    </row>
    <row r="21" spans="1:14" s="84" customFormat="1">
      <c r="G21" s="123"/>
      <c r="K21" s="94"/>
      <c r="N21" s="91"/>
    </row>
    <row r="22" spans="1:14" s="84" customFormat="1">
      <c r="G22" s="123"/>
      <c r="K22" s="94"/>
      <c r="N22" s="91"/>
    </row>
    <row r="23" spans="1:14" s="84" customFormat="1">
      <c r="G23" s="123"/>
      <c r="K23" s="94"/>
      <c r="N23" s="91"/>
    </row>
    <row r="24" spans="1:14" s="84" customFormat="1">
      <c r="G24" s="123"/>
      <c r="K24" s="94"/>
      <c r="N24" s="91"/>
    </row>
  </sheetData>
  <autoFilter ref="A1:N16" xr:uid="{62896A8A-9171-498D-A727-37510A452ACE}">
    <sortState xmlns:xlrd2="http://schemas.microsoft.com/office/spreadsheetml/2017/richdata2" ref="A2:N16">
      <sortCondition ref="L1:L16"/>
    </sortState>
  </autoFilter>
  <sortState xmlns:xlrd2="http://schemas.microsoft.com/office/spreadsheetml/2017/richdata2" ref="A2:N15">
    <sortCondition ref="C2:C15"/>
  </sortState>
  <conditionalFormatting sqref="E16:E1048576 E1:E14">
    <cfRule type="duplicateValues" dxfId="6" priority="4"/>
  </conditionalFormatting>
  <conditionalFormatting sqref="E15">
    <cfRule type="duplicateValues" dxfId="5" priority="3"/>
  </conditionalFormatting>
  <conditionalFormatting sqref="N1:N1048576">
    <cfRule type="expression" dxfId="4" priority="2">
      <formula>IF(ISNUMBER(SEARCH(",",N1)),IF(ISNUMBER(SEARCH(70,N1)),FALSE,TRUE),FALSE)</formula>
    </cfRule>
  </conditionalFormatting>
  <hyperlinks>
    <hyperlink ref="C1" r:id="rId1" xr:uid="{1D8DF926-5B05-4C96-9C22-652DD59BBFFD}"/>
    <hyperlink ref="E1" r:id="rId2" xr:uid="{BC68E8D1-C4EA-4350-AC3C-6E12F3B879FE}"/>
  </hyperlinks>
  <pageMargins left="0.7" right="0.7" top="0.75" bottom="0.75" header="0.3" footer="0.3"/>
  <pageSetup paperSize="9"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F5B8-25AD-4D5B-90C7-01B40BA7C9EA}">
  <dimension ref="A1:S52"/>
  <sheetViews>
    <sheetView topLeftCell="A16" workbookViewId="0">
      <selection activeCell="D47" sqref="D47"/>
    </sheetView>
  </sheetViews>
  <sheetFormatPr defaultRowHeight="15"/>
  <cols>
    <col min="1" max="1" width="4.5" style="1" customWidth="1"/>
    <col min="2" max="2" width="2.625" style="5" customWidth="1"/>
    <col min="3" max="3" width="15.125" style="1" bestFit="1" customWidth="1"/>
    <col min="4" max="4" width="8.625" style="1" customWidth="1"/>
    <col min="5" max="5" width="23.625" style="1" customWidth="1"/>
    <col min="6" max="6" width="11.625" style="1" customWidth="1"/>
    <col min="7" max="7" width="10.125" style="1" customWidth="1"/>
    <col min="8" max="8" width="8.25" style="5" bestFit="1" customWidth="1"/>
    <col min="9" max="9" width="5.625" style="1" customWidth="1"/>
    <col min="10" max="10" width="7" style="1" customWidth="1"/>
    <col min="11" max="11" width="8" style="102" customWidth="1"/>
    <col min="12" max="12" width="9.125" style="1" customWidth="1"/>
    <col min="13" max="13" width="11.625" style="1" customWidth="1"/>
    <col min="14" max="14" width="11.25" style="1" customWidth="1"/>
    <col min="15" max="15" width="5.75" style="1" customWidth="1"/>
    <col min="16" max="16" width="74.125" style="87" customWidth="1"/>
    <col min="17" max="16384" width="9" style="32"/>
  </cols>
  <sheetData>
    <row r="1" spans="1:16" s="2" customFormat="1" ht="35.25" customHeight="1">
      <c r="A1" s="7" t="s">
        <v>77</v>
      </c>
      <c r="B1" s="109" t="s">
        <v>79</v>
      </c>
      <c r="C1" s="73" t="s">
        <v>207</v>
      </c>
      <c r="D1" s="12" t="s">
        <v>62</v>
      </c>
      <c r="E1" s="73" t="s">
        <v>208</v>
      </c>
      <c r="F1" s="12" t="s">
        <v>22</v>
      </c>
      <c r="G1" s="12" t="s">
        <v>64</v>
      </c>
      <c r="H1" s="83" t="s">
        <v>65</v>
      </c>
      <c r="I1" s="12" t="s">
        <v>66</v>
      </c>
      <c r="J1" s="12" t="s">
        <v>78</v>
      </c>
      <c r="K1" s="99" t="s">
        <v>269</v>
      </c>
      <c r="L1" s="82" t="s">
        <v>290</v>
      </c>
      <c r="M1" s="82" t="s">
        <v>286</v>
      </c>
      <c r="N1" s="82" t="s">
        <v>285</v>
      </c>
      <c r="O1" s="9" t="s">
        <v>67</v>
      </c>
      <c r="P1" s="85" t="s">
        <v>68</v>
      </c>
    </row>
    <row r="2" spans="1:16" s="10" customFormat="1">
      <c r="A2" s="10">
        <v>2</v>
      </c>
      <c r="B2" s="5" t="s">
        <v>71</v>
      </c>
      <c r="C2" s="19" t="s">
        <v>63</v>
      </c>
      <c r="D2" s="44">
        <v>43952</v>
      </c>
      <c r="E2" s="19" t="s">
        <v>289</v>
      </c>
      <c r="F2" s="95">
        <v>44.77</v>
      </c>
      <c r="G2" s="19">
        <v>96</v>
      </c>
      <c r="H2" s="19" t="str">
        <f t="shared" ref="H2:H19" si="0">IF(J2&gt;6/24,-ROUNDUP((J2-6/24)*24*60,0),"")</f>
        <v/>
      </c>
      <c r="I2" s="19">
        <f t="shared" ref="I2:I19" si="1">SUM(G2:H2)</f>
        <v>96</v>
      </c>
      <c r="J2" s="88">
        <v>0.24291666666666667</v>
      </c>
      <c r="K2" s="100">
        <v>0.32569444444444445</v>
      </c>
      <c r="L2" s="19">
        <f t="shared" ref="L2:L19" si="2">1+COUNTIFS($C:$C,C2,$I:$I,"&gt;"&amp;I2)+COUNTIFS($C:$C,C2,$I:$I,I2,$J:$J,"&lt;"&amp;J2)</f>
        <v>1</v>
      </c>
      <c r="M2" s="47" t="s">
        <v>156</v>
      </c>
      <c r="N2" s="19" t="s">
        <v>157</v>
      </c>
      <c r="O2" s="19">
        <f t="shared" ref="O2:O19" si="3">IF(P2="","",LEN(TRIM(P2))-LEN(SUBSTITUTE(TRIM(P2),",",""))+1)</f>
        <v>24</v>
      </c>
      <c r="P2" s="96" t="s">
        <v>254</v>
      </c>
    </row>
    <row r="3" spans="1:16" s="10" customFormat="1">
      <c r="A3" s="10">
        <v>2</v>
      </c>
      <c r="B3" s="5" t="s">
        <v>71</v>
      </c>
      <c r="C3" s="19" t="s">
        <v>63</v>
      </c>
      <c r="D3" s="44">
        <v>43953</v>
      </c>
      <c r="E3" s="19" t="s">
        <v>281</v>
      </c>
      <c r="F3" s="95">
        <v>36.86</v>
      </c>
      <c r="G3" s="19">
        <v>81</v>
      </c>
      <c r="H3" s="19" t="str">
        <f t="shared" si="0"/>
        <v/>
      </c>
      <c r="I3" s="19">
        <f t="shared" si="1"/>
        <v>81</v>
      </c>
      <c r="J3" s="88">
        <v>0.24754629629629629</v>
      </c>
      <c r="K3" s="100">
        <v>0.40277777777777773</v>
      </c>
      <c r="L3" s="19">
        <f t="shared" si="2"/>
        <v>2</v>
      </c>
      <c r="M3" s="47" t="s">
        <v>31</v>
      </c>
      <c r="N3" s="19" t="s">
        <v>27</v>
      </c>
      <c r="O3" s="19">
        <f t="shared" si="3"/>
        <v>19</v>
      </c>
      <c r="P3" s="96" t="s">
        <v>255</v>
      </c>
    </row>
    <row r="4" spans="1:16" s="10" customFormat="1">
      <c r="A4" s="10">
        <v>1</v>
      </c>
      <c r="B4" s="5"/>
      <c r="C4" s="19" t="s">
        <v>63</v>
      </c>
      <c r="D4" s="44">
        <v>43961</v>
      </c>
      <c r="E4" s="19" t="s">
        <v>36</v>
      </c>
      <c r="F4" s="95">
        <v>37.99</v>
      </c>
      <c r="G4" s="19">
        <v>67</v>
      </c>
      <c r="H4" s="19" t="str">
        <f t="shared" si="0"/>
        <v/>
      </c>
      <c r="I4" s="19">
        <f t="shared" si="1"/>
        <v>67</v>
      </c>
      <c r="J4" s="88">
        <v>0.15305555555555556</v>
      </c>
      <c r="K4" s="100">
        <v>0.24166666666666667</v>
      </c>
      <c r="L4" s="19">
        <f t="shared" si="2"/>
        <v>3</v>
      </c>
      <c r="M4" s="47" t="s">
        <v>34</v>
      </c>
      <c r="N4" s="19" t="s">
        <v>232</v>
      </c>
      <c r="O4" s="19">
        <f t="shared" si="3"/>
        <v>18</v>
      </c>
      <c r="P4" s="96" t="s">
        <v>256</v>
      </c>
    </row>
    <row r="5" spans="1:16" s="10" customFormat="1">
      <c r="A5" s="10">
        <v>1</v>
      </c>
      <c r="B5" s="5"/>
      <c r="C5" s="19" t="s">
        <v>63</v>
      </c>
      <c r="D5" s="44">
        <v>43961</v>
      </c>
      <c r="E5" s="19" t="s">
        <v>39</v>
      </c>
      <c r="F5" s="95">
        <v>36.25</v>
      </c>
      <c r="G5" s="19">
        <v>67</v>
      </c>
      <c r="H5" s="19" t="str">
        <f t="shared" si="0"/>
        <v/>
      </c>
      <c r="I5" s="19">
        <f t="shared" si="1"/>
        <v>67</v>
      </c>
      <c r="J5" s="88">
        <v>0.15309027777777778</v>
      </c>
      <c r="K5" s="100">
        <v>0.25347222222222221</v>
      </c>
      <c r="L5" s="19">
        <f t="shared" si="2"/>
        <v>4</v>
      </c>
      <c r="M5" s="47" t="s">
        <v>40</v>
      </c>
      <c r="N5" s="19" t="s">
        <v>41</v>
      </c>
      <c r="O5" s="19">
        <f t="shared" si="3"/>
        <v>18</v>
      </c>
      <c r="P5" s="96" t="s">
        <v>256</v>
      </c>
    </row>
    <row r="6" spans="1:16" s="10" customFormat="1">
      <c r="A6" s="10">
        <v>1</v>
      </c>
      <c r="B6" s="5"/>
      <c r="C6" s="19" t="s">
        <v>63</v>
      </c>
      <c r="D6" s="44">
        <v>43961</v>
      </c>
      <c r="E6" s="19" t="s">
        <v>154</v>
      </c>
      <c r="F6" s="95">
        <v>31.95</v>
      </c>
      <c r="G6" s="19">
        <v>67</v>
      </c>
      <c r="H6" s="19" t="str">
        <f t="shared" si="0"/>
        <v/>
      </c>
      <c r="I6" s="19">
        <f t="shared" si="1"/>
        <v>67</v>
      </c>
      <c r="J6" s="88">
        <v>0.15356481481481482</v>
      </c>
      <c r="K6" s="100">
        <v>0.28819444444444448</v>
      </c>
      <c r="L6" s="19">
        <f t="shared" si="2"/>
        <v>5</v>
      </c>
      <c r="M6" s="47" t="s">
        <v>23</v>
      </c>
      <c r="N6" s="19" t="s">
        <v>155</v>
      </c>
      <c r="O6" s="19">
        <f t="shared" si="3"/>
        <v>18</v>
      </c>
      <c r="P6" s="96" t="s">
        <v>256</v>
      </c>
    </row>
    <row r="7" spans="1:16" s="10" customFormat="1">
      <c r="A7" s="10">
        <v>1</v>
      </c>
      <c r="B7" s="5"/>
      <c r="C7" s="19" t="s">
        <v>63</v>
      </c>
      <c r="D7" s="44">
        <v>43961</v>
      </c>
      <c r="E7" s="19" t="s">
        <v>121</v>
      </c>
      <c r="F7" s="95">
        <v>34.94</v>
      </c>
      <c r="G7" s="19">
        <v>64</v>
      </c>
      <c r="H7" s="19" t="str">
        <f t="shared" si="0"/>
        <v/>
      </c>
      <c r="I7" s="19">
        <f t="shared" si="1"/>
        <v>64</v>
      </c>
      <c r="J7" s="88">
        <v>0.15346064814814817</v>
      </c>
      <c r="K7" s="100">
        <v>0.2638888888888889</v>
      </c>
      <c r="L7" s="19">
        <f t="shared" si="2"/>
        <v>6</v>
      </c>
      <c r="M7" s="47" t="s">
        <v>233</v>
      </c>
      <c r="N7" s="19" t="s">
        <v>234</v>
      </c>
      <c r="O7" s="19">
        <f t="shared" si="3"/>
        <v>17</v>
      </c>
      <c r="P7" s="96" t="s">
        <v>257</v>
      </c>
    </row>
    <row r="8" spans="1:16" s="10" customFormat="1">
      <c r="A8" s="10">
        <v>1</v>
      </c>
      <c r="B8" s="5"/>
      <c r="C8" s="19" t="s">
        <v>63</v>
      </c>
      <c r="D8" s="44">
        <v>43971</v>
      </c>
      <c r="E8" s="19" t="s">
        <v>235</v>
      </c>
      <c r="F8" s="95">
        <v>44.82</v>
      </c>
      <c r="G8" s="19">
        <v>58</v>
      </c>
      <c r="H8" s="19" t="str">
        <f t="shared" si="0"/>
        <v/>
      </c>
      <c r="I8" s="19">
        <f t="shared" si="1"/>
        <v>58</v>
      </c>
      <c r="J8" s="88">
        <v>0.15900462962962963</v>
      </c>
      <c r="K8" s="100">
        <v>0.21319444444444444</v>
      </c>
      <c r="L8" s="19">
        <f t="shared" si="2"/>
        <v>7</v>
      </c>
      <c r="M8" s="47" t="s">
        <v>236</v>
      </c>
      <c r="N8" s="19" t="s">
        <v>237</v>
      </c>
      <c r="O8" s="19">
        <f t="shared" si="3"/>
        <v>19</v>
      </c>
      <c r="P8" s="96" t="s">
        <v>258</v>
      </c>
    </row>
    <row r="9" spans="1:16" s="10" customFormat="1">
      <c r="A9" s="10">
        <v>1</v>
      </c>
      <c r="B9" s="5"/>
      <c r="C9" s="19" t="s">
        <v>63</v>
      </c>
      <c r="D9" s="44">
        <v>43955</v>
      </c>
      <c r="E9" s="19" t="s">
        <v>33</v>
      </c>
      <c r="F9" s="95">
        <v>31.375</v>
      </c>
      <c r="G9" s="19">
        <v>52</v>
      </c>
      <c r="H9" s="19" t="str">
        <f t="shared" si="0"/>
        <v/>
      </c>
      <c r="I9" s="19">
        <f t="shared" si="1"/>
        <v>52</v>
      </c>
      <c r="J9" s="88">
        <v>0.21199074074074076</v>
      </c>
      <c r="K9" s="100">
        <v>0.4055555555555555</v>
      </c>
      <c r="L9" s="19">
        <f t="shared" si="2"/>
        <v>8</v>
      </c>
      <c r="M9" s="47" t="s">
        <v>37</v>
      </c>
      <c r="N9" s="19" t="s">
        <v>35</v>
      </c>
      <c r="O9" s="19">
        <f t="shared" si="3"/>
        <v>18</v>
      </c>
      <c r="P9" s="96" t="s">
        <v>259</v>
      </c>
    </row>
    <row r="10" spans="1:16" s="10" customFormat="1">
      <c r="A10" s="10">
        <v>1</v>
      </c>
      <c r="B10" s="5"/>
      <c r="C10" s="19" t="s">
        <v>63</v>
      </c>
      <c r="D10" s="44">
        <v>43955</v>
      </c>
      <c r="E10" s="19" t="s">
        <v>30</v>
      </c>
      <c r="F10" s="95">
        <v>29.721</v>
      </c>
      <c r="G10" s="19">
        <v>52</v>
      </c>
      <c r="H10" s="19" t="str">
        <f t="shared" si="0"/>
        <v/>
      </c>
      <c r="I10" s="19">
        <f t="shared" si="1"/>
        <v>52</v>
      </c>
      <c r="J10" s="88">
        <v>0.21206018518518518</v>
      </c>
      <c r="K10" s="100">
        <v>0.42777777777777781</v>
      </c>
      <c r="L10" s="19">
        <f t="shared" si="2"/>
        <v>9</v>
      </c>
      <c r="M10" s="47" t="s">
        <v>44</v>
      </c>
      <c r="N10" s="19" t="s">
        <v>32</v>
      </c>
      <c r="O10" s="19">
        <f t="shared" si="3"/>
        <v>18</v>
      </c>
      <c r="P10" s="96" t="s">
        <v>259</v>
      </c>
    </row>
    <row r="11" spans="1:16" s="10" customFormat="1">
      <c r="A11" s="10">
        <v>1</v>
      </c>
      <c r="B11" s="5"/>
      <c r="C11" s="19" t="s">
        <v>63</v>
      </c>
      <c r="D11" s="44">
        <v>43961</v>
      </c>
      <c r="E11" s="97" t="s">
        <v>240</v>
      </c>
      <c r="F11" s="95">
        <v>26.66</v>
      </c>
      <c r="G11" s="19">
        <v>40</v>
      </c>
      <c r="H11" s="19" t="str">
        <f t="shared" si="0"/>
        <v/>
      </c>
      <c r="I11" s="19">
        <f t="shared" si="1"/>
        <v>40</v>
      </c>
      <c r="J11" s="88">
        <v>9.8877314814814821E-2</v>
      </c>
      <c r="K11" s="100">
        <v>0.22222222222222221</v>
      </c>
      <c r="L11" s="19">
        <f t="shared" si="2"/>
        <v>10</v>
      </c>
      <c r="M11" s="47" t="s">
        <v>29</v>
      </c>
      <c r="N11" s="19" t="s">
        <v>241</v>
      </c>
      <c r="O11" s="19">
        <f t="shared" si="3"/>
        <v>11</v>
      </c>
      <c r="P11" s="96" t="s">
        <v>261</v>
      </c>
    </row>
    <row r="12" spans="1:16" s="4" customFormat="1">
      <c r="A12" s="10">
        <v>1</v>
      </c>
      <c r="B12" s="5"/>
      <c r="C12" s="19" t="s">
        <v>63</v>
      </c>
      <c r="D12" s="44">
        <v>43959</v>
      </c>
      <c r="E12" s="19" t="s">
        <v>242</v>
      </c>
      <c r="F12" s="95">
        <v>25.3</v>
      </c>
      <c r="G12" s="19">
        <v>29</v>
      </c>
      <c r="H12" s="19" t="str">
        <f t="shared" si="0"/>
        <v/>
      </c>
      <c r="I12" s="19">
        <f t="shared" si="1"/>
        <v>29</v>
      </c>
      <c r="J12" s="88">
        <v>0.14574074074074075</v>
      </c>
      <c r="K12" s="100">
        <v>0.34583333333333338</v>
      </c>
      <c r="L12" s="19">
        <f t="shared" si="2"/>
        <v>11</v>
      </c>
      <c r="M12" s="47" t="s">
        <v>162</v>
      </c>
      <c r="N12" s="19" t="s">
        <v>48</v>
      </c>
      <c r="O12" s="19">
        <f t="shared" si="3"/>
        <v>12</v>
      </c>
      <c r="P12" s="96" t="s">
        <v>262</v>
      </c>
    </row>
    <row r="13" spans="1:16" s="4" customFormat="1">
      <c r="A13" s="10">
        <v>1</v>
      </c>
      <c r="B13" s="5" t="s">
        <v>71</v>
      </c>
      <c r="C13" s="19" t="s">
        <v>63</v>
      </c>
      <c r="D13" s="44">
        <v>43961</v>
      </c>
      <c r="E13" s="19" t="s">
        <v>243</v>
      </c>
      <c r="F13" s="95">
        <v>12.85</v>
      </c>
      <c r="G13" s="19">
        <v>24</v>
      </c>
      <c r="H13" s="19" t="str">
        <f t="shared" si="0"/>
        <v/>
      </c>
      <c r="I13" s="19">
        <f t="shared" si="1"/>
        <v>24</v>
      </c>
      <c r="J13" s="88">
        <v>5.0856481481481482E-2</v>
      </c>
      <c r="K13" s="100">
        <v>0.23750000000000002</v>
      </c>
      <c r="L13" s="19">
        <f t="shared" si="2"/>
        <v>12</v>
      </c>
      <c r="M13" s="47" t="s">
        <v>43</v>
      </c>
      <c r="N13" s="19" t="s">
        <v>24</v>
      </c>
      <c r="O13" s="19">
        <f t="shared" si="3"/>
        <v>10</v>
      </c>
      <c r="P13" s="96" t="s">
        <v>263</v>
      </c>
    </row>
    <row r="14" spans="1:16" s="4" customFormat="1">
      <c r="A14" s="10">
        <v>2</v>
      </c>
      <c r="B14" s="5" t="s">
        <v>71</v>
      </c>
      <c r="C14" s="19" t="s">
        <v>63</v>
      </c>
      <c r="D14" s="44">
        <v>43952</v>
      </c>
      <c r="E14" s="19" t="s">
        <v>291</v>
      </c>
      <c r="F14" s="95">
        <v>13.85</v>
      </c>
      <c r="G14" s="19">
        <v>24</v>
      </c>
      <c r="H14" s="19" t="str">
        <f t="shared" si="0"/>
        <v/>
      </c>
      <c r="I14" s="19">
        <f t="shared" si="1"/>
        <v>24</v>
      </c>
      <c r="J14" s="88">
        <v>9.2442129629629624E-2</v>
      </c>
      <c r="K14" s="100">
        <v>0.40069444444444446</v>
      </c>
      <c r="L14" s="19">
        <f t="shared" si="2"/>
        <v>13</v>
      </c>
      <c r="M14" s="47" t="s">
        <v>244</v>
      </c>
      <c r="N14" s="19" t="s">
        <v>245</v>
      </c>
      <c r="O14" s="19">
        <f t="shared" si="3"/>
        <v>10</v>
      </c>
      <c r="P14" s="96" t="s">
        <v>264</v>
      </c>
    </row>
    <row r="15" spans="1:16" s="4" customFormat="1">
      <c r="A15" s="10">
        <v>3</v>
      </c>
      <c r="B15" s="5" t="s">
        <v>71</v>
      </c>
      <c r="C15" s="19" t="s">
        <v>63</v>
      </c>
      <c r="D15" s="44">
        <v>43952</v>
      </c>
      <c r="E15" s="19" t="s">
        <v>287</v>
      </c>
      <c r="F15" s="95">
        <v>14.409000000000001</v>
      </c>
      <c r="G15" s="19">
        <v>24</v>
      </c>
      <c r="H15" s="19" t="str">
        <f t="shared" si="0"/>
        <v/>
      </c>
      <c r="I15" s="19">
        <f t="shared" si="1"/>
        <v>24</v>
      </c>
      <c r="J15" s="88">
        <v>0.10886574074074074</v>
      </c>
      <c r="K15" s="100">
        <v>0.45347222222222222</v>
      </c>
      <c r="L15" s="19">
        <f t="shared" si="2"/>
        <v>14</v>
      </c>
      <c r="M15" s="47" t="s">
        <v>246</v>
      </c>
      <c r="N15" s="19" t="s">
        <v>45</v>
      </c>
      <c r="O15" s="19">
        <f t="shared" si="3"/>
        <v>10</v>
      </c>
      <c r="P15" s="96" t="s">
        <v>265</v>
      </c>
    </row>
    <row r="16" spans="1:16" s="4" customFormat="1">
      <c r="A16" s="10">
        <v>2</v>
      </c>
      <c r="B16" s="5" t="s">
        <v>71</v>
      </c>
      <c r="C16" s="19" t="s">
        <v>63</v>
      </c>
      <c r="D16" s="44">
        <v>43953</v>
      </c>
      <c r="E16" s="19" t="s">
        <v>282</v>
      </c>
      <c r="F16" s="95">
        <v>16.690000000000001</v>
      </c>
      <c r="G16" s="19">
        <v>24</v>
      </c>
      <c r="H16" s="19" t="str">
        <f t="shared" si="0"/>
        <v/>
      </c>
      <c r="I16" s="19">
        <f t="shared" si="1"/>
        <v>24</v>
      </c>
      <c r="J16" s="88">
        <v>0.13706018518518517</v>
      </c>
      <c r="K16" s="100">
        <v>0.49305555555555558</v>
      </c>
      <c r="L16" s="19">
        <f t="shared" si="2"/>
        <v>15</v>
      </c>
      <c r="M16" s="47" t="s">
        <v>247</v>
      </c>
      <c r="N16" s="19" t="s">
        <v>248</v>
      </c>
      <c r="O16" s="19">
        <f t="shared" si="3"/>
        <v>10</v>
      </c>
      <c r="P16" s="96" t="s">
        <v>266</v>
      </c>
    </row>
    <row r="17" spans="1:19" s="4" customFormat="1">
      <c r="A17" s="10">
        <v>1</v>
      </c>
      <c r="B17" s="5" t="s">
        <v>71</v>
      </c>
      <c r="C17" s="19" t="s">
        <v>63</v>
      </c>
      <c r="D17" s="44">
        <v>43953</v>
      </c>
      <c r="E17" s="19" t="s">
        <v>277</v>
      </c>
      <c r="F17" s="95">
        <v>23.29</v>
      </c>
      <c r="G17" s="19">
        <v>24</v>
      </c>
      <c r="H17" s="19" t="str">
        <f t="shared" si="0"/>
        <v/>
      </c>
      <c r="I17" s="19">
        <f t="shared" si="1"/>
        <v>24</v>
      </c>
      <c r="J17" s="88">
        <v>0.14376157407407408</v>
      </c>
      <c r="K17" s="100">
        <v>0.37013888888888885</v>
      </c>
      <c r="L17" s="19">
        <f t="shared" si="2"/>
        <v>16</v>
      </c>
      <c r="M17" s="47" t="s">
        <v>249</v>
      </c>
      <c r="N17" s="19" t="s">
        <v>250</v>
      </c>
      <c r="O17" s="19">
        <f t="shared" si="3"/>
        <v>10</v>
      </c>
      <c r="P17" s="96" t="s">
        <v>267</v>
      </c>
    </row>
    <row r="18" spans="1:19" s="4" customFormat="1">
      <c r="A18" s="10">
        <v>1</v>
      </c>
      <c r="B18" s="5" t="s">
        <v>71</v>
      </c>
      <c r="C18" s="19" t="s">
        <v>63</v>
      </c>
      <c r="D18" s="44">
        <v>43953</v>
      </c>
      <c r="E18" s="19" t="s">
        <v>278</v>
      </c>
      <c r="F18" s="95">
        <v>13.68</v>
      </c>
      <c r="G18" s="19">
        <v>24</v>
      </c>
      <c r="H18" s="19" t="str">
        <f t="shared" si="0"/>
        <v/>
      </c>
      <c r="I18" s="19">
        <f t="shared" si="1"/>
        <v>24</v>
      </c>
      <c r="J18" s="88">
        <v>0.14381944444444444</v>
      </c>
      <c r="K18" s="100">
        <v>0.63055555555555554</v>
      </c>
      <c r="L18" s="19">
        <f t="shared" si="2"/>
        <v>17</v>
      </c>
      <c r="M18" s="47" t="s">
        <v>251</v>
      </c>
      <c r="N18" s="19" t="s">
        <v>252</v>
      </c>
      <c r="O18" s="19">
        <f t="shared" si="3"/>
        <v>10</v>
      </c>
      <c r="P18" s="96" t="s">
        <v>267</v>
      </c>
    </row>
    <row r="19" spans="1:19" s="112" customFormat="1">
      <c r="A19" s="112">
        <v>1</v>
      </c>
      <c r="C19" s="111" t="s">
        <v>63</v>
      </c>
      <c r="D19" s="120">
        <v>43974</v>
      </c>
      <c r="E19" s="111" t="s">
        <v>253</v>
      </c>
      <c r="F19" s="113">
        <v>27.95</v>
      </c>
      <c r="G19" s="111">
        <v>6</v>
      </c>
      <c r="H19" s="111" t="str">
        <f t="shared" si="0"/>
        <v/>
      </c>
      <c r="I19" s="111">
        <f t="shared" si="1"/>
        <v>6</v>
      </c>
      <c r="J19" s="114">
        <v>0.16153935185185184</v>
      </c>
      <c r="K19" s="115">
        <v>0.34652777777777777</v>
      </c>
      <c r="L19" s="111">
        <f t="shared" si="2"/>
        <v>18</v>
      </c>
      <c r="M19" s="121"/>
      <c r="N19" s="111"/>
      <c r="O19" s="111">
        <f t="shared" si="3"/>
        <v>2</v>
      </c>
      <c r="P19" s="116" t="s">
        <v>268</v>
      </c>
    </row>
    <row r="20" spans="1:19" s="10" customFormat="1">
      <c r="A20" s="10">
        <v>1</v>
      </c>
      <c r="B20" s="5"/>
      <c r="C20" s="25" t="s">
        <v>70</v>
      </c>
      <c r="D20" s="13"/>
      <c r="E20" s="13" t="s">
        <v>4</v>
      </c>
      <c r="F20" s="89">
        <v>47.51</v>
      </c>
      <c r="G20" s="13">
        <v>164</v>
      </c>
      <c r="H20" s="19" t="str">
        <f t="shared" ref="H20:H29" si="4">IF(J20&gt;6/24,-ROUNDUP((J20-6/24)*24*60,0),"")</f>
        <v/>
      </c>
      <c r="I20" s="13">
        <f t="shared" ref="I20:I43" si="5">SUM(G20:H20)</f>
        <v>164</v>
      </c>
      <c r="J20" s="16">
        <v>0.24971064814814814</v>
      </c>
      <c r="K20" s="101"/>
      <c r="L20" s="13">
        <f t="shared" ref="L20:L43" si="6">1+COUNTIFS($C:$C,C20,$I:$I,"&gt;"&amp;I20)+COUNTIFS($C:$C,C20,$I:$I,I20,$J:$J,"&lt;"&amp;J20)</f>
        <v>1</v>
      </c>
      <c r="M20" s="15"/>
      <c r="N20" s="13"/>
      <c r="O20" s="13">
        <f t="shared" ref="O20:O29" si="7">IF(P20="","",LEN(TRIM(P20))-LEN(SUBSTITUTE(TRIM(P20),",",""))+1)</f>
        <v>39</v>
      </c>
      <c r="P20" s="86" t="s">
        <v>211</v>
      </c>
      <c r="Q20" s="84"/>
      <c r="R20" s="84"/>
      <c r="S20" s="94"/>
    </row>
    <row r="21" spans="1:19" s="30" customFormat="1">
      <c r="A21" s="10">
        <v>1</v>
      </c>
      <c r="B21" s="5"/>
      <c r="C21" s="25" t="s">
        <v>70</v>
      </c>
      <c r="D21" s="13"/>
      <c r="E21" s="13" t="s">
        <v>82</v>
      </c>
      <c r="F21" s="89">
        <v>54.97</v>
      </c>
      <c r="G21" s="13">
        <v>151</v>
      </c>
      <c r="H21" s="19">
        <f t="shared" si="4"/>
        <v>-3</v>
      </c>
      <c r="I21" s="13">
        <f t="shared" si="5"/>
        <v>148</v>
      </c>
      <c r="J21" s="16">
        <v>0.25158564814814816</v>
      </c>
      <c r="K21" s="101"/>
      <c r="L21" s="13">
        <f t="shared" si="6"/>
        <v>2</v>
      </c>
      <c r="M21" s="15"/>
      <c r="N21" s="13"/>
      <c r="O21" s="13" t="str">
        <f t="shared" si="7"/>
        <v/>
      </c>
      <c r="P21" s="86"/>
      <c r="Q21" s="84"/>
      <c r="R21" s="84"/>
      <c r="S21" s="94"/>
    </row>
    <row r="22" spans="1:19" s="30" customFormat="1">
      <c r="A22" s="10">
        <v>1</v>
      </c>
      <c r="B22" s="5" t="s">
        <v>71</v>
      </c>
      <c r="C22" s="25" t="s">
        <v>70</v>
      </c>
      <c r="D22" s="14"/>
      <c r="E22" s="98" t="s">
        <v>275</v>
      </c>
      <c r="F22" s="89">
        <v>49.38</v>
      </c>
      <c r="G22" s="13">
        <v>130</v>
      </c>
      <c r="H22" s="19" t="str">
        <f t="shared" si="4"/>
        <v/>
      </c>
      <c r="I22" s="13">
        <f t="shared" si="5"/>
        <v>130</v>
      </c>
      <c r="J22" s="88">
        <v>0.24097222222222223</v>
      </c>
      <c r="K22" s="101">
        <v>0.29305555555555557</v>
      </c>
      <c r="L22" s="13">
        <f t="shared" si="6"/>
        <v>3</v>
      </c>
      <c r="M22" s="17" t="s">
        <v>26</v>
      </c>
      <c r="N22" s="13" t="s">
        <v>38</v>
      </c>
      <c r="O22" s="13">
        <f t="shared" si="7"/>
        <v>33</v>
      </c>
      <c r="P22" s="122" t="s">
        <v>292</v>
      </c>
      <c r="Q22" s="84"/>
      <c r="R22" s="84"/>
      <c r="S22" s="94"/>
    </row>
    <row r="23" spans="1:19" s="30" customFormat="1">
      <c r="A23" s="10">
        <v>1</v>
      </c>
      <c r="B23" s="5" t="s">
        <v>71</v>
      </c>
      <c r="C23" s="25" t="s">
        <v>70</v>
      </c>
      <c r="D23" s="13"/>
      <c r="E23" s="98" t="s">
        <v>273</v>
      </c>
      <c r="F23" s="89">
        <v>48.82</v>
      </c>
      <c r="G23" s="13">
        <v>130</v>
      </c>
      <c r="H23" s="19" t="str">
        <f t="shared" si="4"/>
        <v/>
      </c>
      <c r="I23" s="13">
        <f t="shared" si="5"/>
        <v>130</v>
      </c>
      <c r="J23" s="16">
        <v>0.24677083333333336</v>
      </c>
      <c r="K23" s="101"/>
      <c r="L23" s="13">
        <f t="shared" si="6"/>
        <v>4</v>
      </c>
      <c r="M23" s="15"/>
      <c r="N23" s="13"/>
      <c r="O23" s="13">
        <f t="shared" si="7"/>
        <v>34</v>
      </c>
      <c r="P23" s="86" t="s">
        <v>212</v>
      </c>
      <c r="Q23" s="84"/>
      <c r="R23" s="84"/>
      <c r="S23" s="94"/>
    </row>
    <row r="24" spans="1:19" s="30" customFormat="1">
      <c r="A24" s="10">
        <v>1</v>
      </c>
      <c r="B24" s="5"/>
      <c r="C24" s="25" t="s">
        <v>70</v>
      </c>
      <c r="D24" s="13"/>
      <c r="E24" s="13" t="s">
        <v>89</v>
      </c>
      <c r="F24" s="89">
        <v>34.619999999999997</v>
      </c>
      <c r="G24" s="13">
        <v>101</v>
      </c>
      <c r="H24" s="19" t="str">
        <f t="shared" si="4"/>
        <v/>
      </c>
      <c r="I24" s="13">
        <f t="shared" si="5"/>
        <v>101</v>
      </c>
      <c r="J24" s="16">
        <v>0.15292824074074074</v>
      </c>
      <c r="K24" s="101"/>
      <c r="L24" s="13">
        <f t="shared" si="6"/>
        <v>5</v>
      </c>
      <c r="M24" s="15"/>
      <c r="N24" s="13"/>
      <c r="O24" s="13" t="str">
        <f t="shared" si="7"/>
        <v/>
      </c>
      <c r="P24" s="86"/>
      <c r="Q24" s="84"/>
      <c r="R24" s="84"/>
      <c r="S24" s="94"/>
    </row>
    <row r="25" spans="1:19" s="30" customFormat="1">
      <c r="A25" s="10">
        <v>1</v>
      </c>
      <c r="B25" s="5" t="s">
        <v>71</v>
      </c>
      <c r="C25" s="25" t="s">
        <v>70</v>
      </c>
      <c r="D25" s="13"/>
      <c r="E25" s="98" t="s">
        <v>128</v>
      </c>
      <c r="F25" s="89">
        <v>38.53</v>
      </c>
      <c r="G25" s="13">
        <v>74</v>
      </c>
      <c r="H25" s="19" t="str">
        <f t="shared" si="4"/>
        <v/>
      </c>
      <c r="I25" s="13">
        <f t="shared" si="5"/>
        <v>74</v>
      </c>
      <c r="J25" s="16">
        <v>0.1632986111111111</v>
      </c>
      <c r="K25" s="101"/>
      <c r="L25" s="13">
        <f t="shared" si="6"/>
        <v>6</v>
      </c>
      <c r="M25" s="15"/>
      <c r="N25" s="13"/>
      <c r="O25" s="13">
        <f t="shared" si="7"/>
        <v>22</v>
      </c>
      <c r="P25" s="86" t="s">
        <v>213</v>
      </c>
      <c r="Q25" s="84"/>
      <c r="R25" s="84"/>
      <c r="S25" s="94"/>
    </row>
    <row r="26" spans="1:19" s="30" customFormat="1">
      <c r="A26" s="10">
        <v>1</v>
      </c>
      <c r="B26" s="5"/>
      <c r="C26" s="25" t="s">
        <v>70</v>
      </c>
      <c r="D26" s="13"/>
      <c r="E26" s="13" t="s">
        <v>214</v>
      </c>
      <c r="F26" s="89">
        <v>25.92</v>
      </c>
      <c r="G26" s="13">
        <v>58</v>
      </c>
      <c r="H26" s="19" t="str">
        <f t="shared" si="4"/>
        <v/>
      </c>
      <c r="I26" s="13">
        <f t="shared" si="5"/>
        <v>58</v>
      </c>
      <c r="J26" s="16">
        <v>0.1612962962962963</v>
      </c>
      <c r="K26" s="101"/>
      <c r="L26" s="13">
        <f t="shared" si="6"/>
        <v>7</v>
      </c>
      <c r="M26" s="15"/>
      <c r="N26" s="13"/>
      <c r="O26" s="13">
        <f t="shared" si="7"/>
        <v>19</v>
      </c>
      <c r="P26" s="86" t="s">
        <v>215</v>
      </c>
      <c r="Q26" s="84"/>
      <c r="R26" s="84"/>
      <c r="S26" s="94"/>
    </row>
    <row r="27" spans="1:19" s="30" customFormat="1">
      <c r="A27" s="10">
        <v>0</v>
      </c>
      <c r="B27" s="5" t="s">
        <v>71</v>
      </c>
      <c r="C27" s="25" t="s">
        <v>70</v>
      </c>
      <c r="D27" s="13"/>
      <c r="E27" s="111" t="s">
        <v>280</v>
      </c>
      <c r="F27" s="89">
        <v>27.43</v>
      </c>
      <c r="G27" s="13">
        <v>53</v>
      </c>
      <c r="H27" s="19" t="str">
        <f t="shared" si="4"/>
        <v/>
      </c>
      <c r="I27" s="13">
        <f t="shared" si="5"/>
        <v>53</v>
      </c>
      <c r="J27" s="16">
        <v>0.17521990740740742</v>
      </c>
      <c r="K27" s="101"/>
      <c r="L27" s="13">
        <f t="shared" si="6"/>
        <v>8</v>
      </c>
      <c r="M27" s="15"/>
      <c r="N27" s="13"/>
      <c r="O27" s="13">
        <f t="shared" si="7"/>
        <v>17</v>
      </c>
      <c r="P27" s="86" t="s">
        <v>219</v>
      </c>
      <c r="Q27" s="84"/>
      <c r="R27" s="84"/>
      <c r="S27" s="94"/>
    </row>
    <row r="28" spans="1:19" s="30" customFormat="1">
      <c r="A28" s="10">
        <v>3</v>
      </c>
      <c r="B28" s="5" t="s">
        <v>71</v>
      </c>
      <c r="C28" s="25" t="s">
        <v>70</v>
      </c>
      <c r="D28" s="13"/>
      <c r="E28" s="98" t="s">
        <v>279</v>
      </c>
      <c r="F28" s="89">
        <v>24.47</v>
      </c>
      <c r="G28" s="13">
        <v>53</v>
      </c>
      <c r="H28" s="19" t="str">
        <f t="shared" si="4"/>
        <v/>
      </c>
      <c r="I28" s="13">
        <f t="shared" si="5"/>
        <v>53</v>
      </c>
      <c r="J28" s="16">
        <v>0.17542824074074073</v>
      </c>
      <c r="K28" s="101"/>
      <c r="L28" s="13">
        <f t="shared" si="6"/>
        <v>9</v>
      </c>
      <c r="M28" s="15"/>
      <c r="N28" s="13"/>
      <c r="O28" s="13">
        <f t="shared" si="7"/>
        <v>18</v>
      </c>
      <c r="P28" s="86" t="s">
        <v>218</v>
      </c>
      <c r="Q28" s="84"/>
      <c r="R28" s="84"/>
      <c r="S28" s="94"/>
    </row>
    <row r="29" spans="1:19" s="30" customFormat="1">
      <c r="A29" s="10">
        <v>1</v>
      </c>
      <c r="B29" s="5" t="s">
        <v>71</v>
      </c>
      <c r="C29" s="25" t="s">
        <v>70</v>
      </c>
      <c r="D29" s="13"/>
      <c r="E29" s="13" t="s">
        <v>216</v>
      </c>
      <c r="F29" s="89">
        <v>25.1</v>
      </c>
      <c r="G29" s="13">
        <v>53</v>
      </c>
      <c r="H29" s="19" t="str">
        <f t="shared" si="4"/>
        <v/>
      </c>
      <c r="I29" s="13">
        <f t="shared" si="5"/>
        <v>53</v>
      </c>
      <c r="J29" s="16">
        <v>0.21733796296296296</v>
      </c>
      <c r="K29" s="101"/>
      <c r="L29" s="13">
        <f t="shared" si="6"/>
        <v>10</v>
      </c>
      <c r="M29" s="15"/>
      <c r="N29" s="13"/>
      <c r="O29" s="13">
        <f t="shared" si="7"/>
        <v>18</v>
      </c>
      <c r="P29" s="86" t="s">
        <v>217</v>
      </c>
      <c r="Q29" s="84"/>
      <c r="R29" s="84"/>
      <c r="S29" s="94"/>
    </row>
    <row r="30" spans="1:19" s="30" customFormat="1">
      <c r="A30" s="10">
        <v>1</v>
      </c>
      <c r="B30" s="5" t="s">
        <v>71</v>
      </c>
      <c r="C30" s="25" t="s">
        <v>70</v>
      </c>
      <c r="D30" s="14"/>
      <c r="E30" s="13" t="s">
        <v>238</v>
      </c>
      <c r="F30" s="89">
        <v>25.27</v>
      </c>
      <c r="G30" s="13">
        <v>46</v>
      </c>
      <c r="H30" s="19" t="s">
        <v>271</v>
      </c>
      <c r="I30" s="13">
        <f t="shared" si="5"/>
        <v>46</v>
      </c>
      <c r="J30" s="16">
        <v>0.24312500000000001</v>
      </c>
      <c r="K30" s="101">
        <v>0.57708333333333328</v>
      </c>
      <c r="L30" s="13">
        <f t="shared" si="6"/>
        <v>11</v>
      </c>
      <c r="M30" s="15" t="s">
        <v>47</v>
      </c>
      <c r="N30" s="13" t="s">
        <v>239</v>
      </c>
      <c r="O30" s="13">
        <v>11</v>
      </c>
      <c r="P30" s="86" t="s">
        <v>260</v>
      </c>
      <c r="Q30" s="84"/>
      <c r="R30" s="84"/>
      <c r="S30" s="94"/>
    </row>
    <row r="31" spans="1:19" s="30" customFormat="1">
      <c r="A31" s="10">
        <v>1</v>
      </c>
      <c r="B31" s="5" t="s">
        <v>71</v>
      </c>
      <c r="C31" s="25" t="s">
        <v>70</v>
      </c>
      <c r="D31" s="14"/>
      <c r="E31" s="13" t="s">
        <v>231</v>
      </c>
      <c r="F31" s="89">
        <v>25.27</v>
      </c>
      <c r="G31" s="13">
        <v>46</v>
      </c>
      <c r="H31" s="19" t="s">
        <v>271</v>
      </c>
      <c r="I31" s="13">
        <f t="shared" si="5"/>
        <v>46</v>
      </c>
      <c r="J31" s="16">
        <v>0.24312500000000001</v>
      </c>
      <c r="K31" s="101">
        <v>0.57708333333333328</v>
      </c>
      <c r="L31" s="13">
        <f t="shared" si="6"/>
        <v>11</v>
      </c>
      <c r="M31" s="15" t="s">
        <v>50</v>
      </c>
      <c r="N31" s="13" t="s">
        <v>51</v>
      </c>
      <c r="O31" s="13">
        <v>11</v>
      </c>
      <c r="P31" s="86" t="s">
        <v>260</v>
      </c>
      <c r="Q31" s="84"/>
      <c r="R31" s="84"/>
      <c r="S31" s="94"/>
    </row>
    <row r="32" spans="1:19" s="30" customFormat="1">
      <c r="A32" s="10">
        <v>1</v>
      </c>
      <c r="B32" s="5" t="s">
        <v>71</v>
      </c>
      <c r="C32" s="25" t="s">
        <v>70</v>
      </c>
      <c r="D32" s="13"/>
      <c r="E32" s="98" t="s">
        <v>274</v>
      </c>
      <c r="F32" s="89">
        <v>19.420000000000002</v>
      </c>
      <c r="G32" s="13">
        <v>44</v>
      </c>
      <c r="H32" s="19" t="str">
        <f t="shared" ref="H32:H43" si="8">IF(J32&gt;6/24,-ROUNDUP((J32-6/24)*24*60,0),"")</f>
        <v/>
      </c>
      <c r="I32" s="13">
        <f t="shared" si="5"/>
        <v>44</v>
      </c>
      <c r="J32" s="16">
        <v>9.4537037037037031E-2</v>
      </c>
      <c r="K32" s="101"/>
      <c r="L32" s="13">
        <f t="shared" si="6"/>
        <v>13</v>
      </c>
      <c r="M32" s="15"/>
      <c r="N32" s="13"/>
      <c r="O32" s="13">
        <f t="shared" ref="O32:O43" si="9">IF(P32="","",LEN(TRIM(P32))-LEN(SUBSTITUTE(TRIM(P32),",",""))+1)</f>
        <v>10</v>
      </c>
      <c r="P32" s="86" t="s">
        <v>220</v>
      </c>
      <c r="Q32" s="84"/>
      <c r="R32" s="84"/>
      <c r="S32" s="94"/>
    </row>
    <row r="33" spans="1:19" s="30" customFormat="1">
      <c r="A33" s="10">
        <v>1</v>
      </c>
      <c r="B33" s="5" t="s">
        <v>71</v>
      </c>
      <c r="C33" s="25" t="s">
        <v>70</v>
      </c>
      <c r="D33" s="13"/>
      <c r="E33" s="33" t="s">
        <v>113</v>
      </c>
      <c r="F33" s="89">
        <v>17.23</v>
      </c>
      <c r="G33" s="13">
        <v>31</v>
      </c>
      <c r="H33" s="19" t="str">
        <f t="shared" si="8"/>
        <v/>
      </c>
      <c r="I33" s="13">
        <f t="shared" si="5"/>
        <v>31</v>
      </c>
      <c r="J33" s="16">
        <v>8.2013888888888886E-2</v>
      </c>
      <c r="K33" s="101"/>
      <c r="L33" s="13">
        <f t="shared" si="6"/>
        <v>14</v>
      </c>
      <c r="M33" s="15"/>
      <c r="N33" s="13"/>
      <c r="O33" s="13">
        <f t="shared" si="9"/>
        <v>13</v>
      </c>
      <c r="P33" s="86" t="s">
        <v>223</v>
      </c>
      <c r="Q33" s="84"/>
      <c r="R33" s="84"/>
      <c r="S33" s="94"/>
    </row>
    <row r="34" spans="1:19" s="30" customFormat="1">
      <c r="A34" s="10">
        <v>1</v>
      </c>
      <c r="B34" s="5" t="s">
        <v>71</v>
      </c>
      <c r="C34" s="25" t="s">
        <v>70</v>
      </c>
      <c r="D34" s="13"/>
      <c r="E34" s="98" t="s">
        <v>284</v>
      </c>
      <c r="F34" s="89">
        <v>18.079999999999998</v>
      </c>
      <c r="G34" s="13">
        <v>31</v>
      </c>
      <c r="H34" s="19" t="str">
        <f t="shared" si="8"/>
        <v/>
      </c>
      <c r="I34" s="13">
        <f t="shared" si="5"/>
        <v>31</v>
      </c>
      <c r="J34" s="16">
        <v>9.1122685185185182E-2</v>
      </c>
      <c r="K34" s="101"/>
      <c r="L34" s="13">
        <f t="shared" si="6"/>
        <v>15</v>
      </c>
      <c r="M34" s="15"/>
      <c r="N34" s="13"/>
      <c r="O34" s="13">
        <f t="shared" si="9"/>
        <v>12</v>
      </c>
      <c r="P34" s="86" t="s">
        <v>222</v>
      </c>
      <c r="Q34" s="84"/>
      <c r="R34" s="84"/>
      <c r="S34" s="94"/>
    </row>
    <row r="35" spans="1:19" s="30" customFormat="1">
      <c r="A35" s="10">
        <v>1</v>
      </c>
      <c r="B35" s="5" t="s">
        <v>71</v>
      </c>
      <c r="C35" s="25" t="s">
        <v>70</v>
      </c>
      <c r="D35" s="13"/>
      <c r="E35" s="98" t="s">
        <v>283</v>
      </c>
      <c r="F35" s="89">
        <v>17.78</v>
      </c>
      <c r="G35" s="13">
        <v>31</v>
      </c>
      <c r="H35" s="19" t="str">
        <f t="shared" si="8"/>
        <v/>
      </c>
      <c r="I35" s="13">
        <f t="shared" si="5"/>
        <v>31</v>
      </c>
      <c r="J35" s="16">
        <v>9.1249999999999998E-2</v>
      </c>
      <c r="K35" s="101"/>
      <c r="L35" s="13">
        <f t="shared" si="6"/>
        <v>16</v>
      </c>
      <c r="M35" s="15"/>
      <c r="N35" s="13"/>
      <c r="O35" s="13">
        <f t="shared" si="9"/>
        <v>12</v>
      </c>
      <c r="P35" s="86" t="s">
        <v>222</v>
      </c>
      <c r="Q35" s="84"/>
      <c r="R35" s="84"/>
      <c r="S35" s="94"/>
    </row>
    <row r="36" spans="1:19" s="30" customFormat="1">
      <c r="A36" s="10">
        <v>2</v>
      </c>
      <c r="B36" s="5" t="s">
        <v>71</v>
      </c>
      <c r="C36" s="25" t="s">
        <v>70</v>
      </c>
      <c r="D36" s="13"/>
      <c r="E36" s="98" t="s">
        <v>75</v>
      </c>
      <c r="F36" s="89">
        <v>15.33</v>
      </c>
      <c r="G36" s="13">
        <v>31</v>
      </c>
      <c r="H36" s="19" t="str">
        <f t="shared" si="8"/>
        <v/>
      </c>
      <c r="I36" s="13">
        <f t="shared" si="5"/>
        <v>31</v>
      </c>
      <c r="J36" s="16">
        <v>0.17078703703703704</v>
      </c>
      <c r="K36" s="101"/>
      <c r="L36" s="13">
        <f t="shared" si="6"/>
        <v>17</v>
      </c>
      <c r="M36" s="15"/>
      <c r="N36" s="13"/>
      <c r="O36" s="13">
        <f t="shared" si="9"/>
        <v>13</v>
      </c>
      <c r="P36" s="86" t="s">
        <v>221</v>
      </c>
      <c r="Q36" s="84"/>
      <c r="R36" s="84"/>
      <c r="S36" s="94"/>
    </row>
    <row r="37" spans="1:19" s="30" customFormat="1">
      <c r="A37" s="10">
        <v>3</v>
      </c>
      <c r="B37" s="5" t="s">
        <v>71</v>
      </c>
      <c r="C37" s="25" t="s">
        <v>70</v>
      </c>
      <c r="D37" s="13"/>
      <c r="E37" s="98" t="s">
        <v>288</v>
      </c>
      <c r="F37" s="89">
        <v>17.2</v>
      </c>
      <c r="G37" s="13">
        <v>29</v>
      </c>
      <c r="H37" s="19" t="str">
        <f t="shared" si="8"/>
        <v/>
      </c>
      <c r="I37" s="13">
        <f t="shared" si="5"/>
        <v>29</v>
      </c>
      <c r="J37" s="16">
        <v>0.10493055555555557</v>
      </c>
      <c r="K37" s="101"/>
      <c r="L37" s="13">
        <f t="shared" si="6"/>
        <v>18</v>
      </c>
      <c r="M37" s="15"/>
      <c r="N37" s="13"/>
      <c r="O37" s="13">
        <f t="shared" si="9"/>
        <v>10</v>
      </c>
      <c r="P37" s="86" t="s">
        <v>224</v>
      </c>
      <c r="Q37" s="84"/>
      <c r="R37" s="84"/>
      <c r="S37" s="94"/>
    </row>
    <row r="38" spans="1:19" s="30" customFormat="1">
      <c r="A38" s="10">
        <v>3</v>
      </c>
      <c r="B38" s="5" t="s">
        <v>71</v>
      </c>
      <c r="C38" s="25" t="s">
        <v>70</v>
      </c>
      <c r="D38" s="13"/>
      <c r="E38" s="98" t="s">
        <v>276</v>
      </c>
      <c r="F38" s="89">
        <v>13.6</v>
      </c>
      <c r="G38" s="13">
        <v>26</v>
      </c>
      <c r="H38" s="19" t="str">
        <f t="shared" si="8"/>
        <v/>
      </c>
      <c r="I38" s="13">
        <f t="shared" si="5"/>
        <v>26</v>
      </c>
      <c r="J38" s="16">
        <v>0.11064814814814815</v>
      </c>
      <c r="K38" s="101"/>
      <c r="L38" s="13">
        <f t="shared" si="6"/>
        <v>19</v>
      </c>
      <c r="M38" s="15"/>
      <c r="N38" s="13"/>
      <c r="O38" s="13">
        <f t="shared" si="9"/>
        <v>11</v>
      </c>
      <c r="P38" s="86" t="s">
        <v>225</v>
      </c>
      <c r="Q38" s="84"/>
      <c r="R38" s="84"/>
      <c r="S38" s="94"/>
    </row>
    <row r="39" spans="1:19" s="30" customFormat="1">
      <c r="A39" s="10">
        <v>1</v>
      </c>
      <c r="B39" s="5" t="s">
        <v>71</v>
      </c>
      <c r="C39" s="25" t="s">
        <v>70</v>
      </c>
      <c r="D39" s="13"/>
      <c r="E39" s="98" t="s">
        <v>272</v>
      </c>
      <c r="F39" s="89">
        <v>11.9</v>
      </c>
      <c r="G39" s="13">
        <v>24</v>
      </c>
      <c r="H39" s="19" t="str">
        <f t="shared" si="8"/>
        <v/>
      </c>
      <c r="I39" s="13">
        <f t="shared" si="5"/>
        <v>24</v>
      </c>
      <c r="J39" s="16">
        <v>5.3310185185185183E-2</v>
      </c>
      <c r="K39" s="101"/>
      <c r="L39" s="13">
        <f t="shared" si="6"/>
        <v>20</v>
      </c>
      <c r="M39" s="15"/>
      <c r="N39" s="13"/>
      <c r="O39" s="13">
        <f t="shared" si="9"/>
        <v>10</v>
      </c>
      <c r="P39" s="86" t="s">
        <v>226</v>
      </c>
      <c r="Q39" s="84"/>
      <c r="R39" s="84"/>
      <c r="S39" s="94"/>
    </row>
    <row r="40" spans="1:19" s="30" customFormat="1">
      <c r="A40" s="10">
        <v>2</v>
      </c>
      <c r="B40" s="5" t="s">
        <v>71</v>
      </c>
      <c r="C40" s="25" t="s">
        <v>70</v>
      </c>
      <c r="D40" s="13"/>
      <c r="E40" s="98" t="s">
        <v>73</v>
      </c>
      <c r="F40" s="89">
        <v>13.2</v>
      </c>
      <c r="G40" s="13">
        <v>24</v>
      </c>
      <c r="H40" s="19" t="str">
        <f t="shared" si="8"/>
        <v/>
      </c>
      <c r="I40" s="13">
        <f t="shared" si="5"/>
        <v>24</v>
      </c>
      <c r="J40" s="16">
        <v>9.8900462962962954E-2</v>
      </c>
      <c r="K40" s="101"/>
      <c r="L40" s="13">
        <f t="shared" si="6"/>
        <v>21</v>
      </c>
      <c r="M40" s="15"/>
      <c r="N40" s="13"/>
      <c r="O40" s="13">
        <f t="shared" si="9"/>
        <v>10</v>
      </c>
      <c r="P40" s="86" t="s">
        <v>226</v>
      </c>
      <c r="Q40" s="84"/>
      <c r="R40" s="84"/>
      <c r="S40" s="94"/>
    </row>
    <row r="41" spans="1:19" s="30" customFormat="1">
      <c r="A41" s="10">
        <v>1</v>
      </c>
      <c r="B41" s="5"/>
      <c r="C41" s="25" t="s">
        <v>70</v>
      </c>
      <c r="D41" s="13"/>
      <c r="E41" s="13" t="s">
        <v>229</v>
      </c>
      <c r="F41" s="89">
        <v>12.18</v>
      </c>
      <c r="G41" s="13">
        <v>24</v>
      </c>
      <c r="H41" s="19" t="str">
        <f t="shared" si="8"/>
        <v/>
      </c>
      <c r="I41" s="13">
        <f t="shared" si="5"/>
        <v>24</v>
      </c>
      <c r="J41" s="16">
        <v>0.13103009259259257</v>
      </c>
      <c r="K41" s="101"/>
      <c r="L41" s="13">
        <f t="shared" si="6"/>
        <v>22</v>
      </c>
      <c r="M41" s="15"/>
      <c r="N41" s="13"/>
      <c r="O41" s="13">
        <f t="shared" si="9"/>
        <v>10</v>
      </c>
      <c r="P41" s="93" t="s">
        <v>270</v>
      </c>
      <c r="Q41" s="84"/>
      <c r="R41" s="84"/>
      <c r="S41" s="94"/>
    </row>
    <row r="42" spans="1:19" s="30" customFormat="1">
      <c r="A42" s="10">
        <v>1</v>
      </c>
      <c r="B42" s="5"/>
      <c r="C42" s="25" t="s">
        <v>70</v>
      </c>
      <c r="D42" s="13"/>
      <c r="E42" s="13" t="s">
        <v>227</v>
      </c>
      <c r="F42" s="89">
        <v>40.549999999999997</v>
      </c>
      <c r="G42" s="13">
        <v>21</v>
      </c>
      <c r="H42" s="19" t="str">
        <f t="shared" si="8"/>
        <v/>
      </c>
      <c r="I42" s="13">
        <f t="shared" si="5"/>
        <v>21</v>
      </c>
      <c r="J42" s="16">
        <v>0.20516203703703703</v>
      </c>
      <c r="K42" s="101"/>
      <c r="L42" s="13">
        <f t="shared" si="6"/>
        <v>23</v>
      </c>
      <c r="M42" s="15"/>
      <c r="N42" s="13"/>
      <c r="O42" s="13">
        <f t="shared" si="9"/>
        <v>15</v>
      </c>
      <c r="P42" s="86" t="s">
        <v>228</v>
      </c>
      <c r="Q42" s="84"/>
      <c r="R42" s="84"/>
      <c r="S42" s="94"/>
    </row>
    <row r="43" spans="1:19" s="118" customFormat="1">
      <c r="A43" s="112">
        <v>1</v>
      </c>
      <c r="B43" s="112"/>
      <c r="C43" s="169" t="s">
        <v>70</v>
      </c>
      <c r="D43" s="111"/>
      <c r="E43" s="111" t="s">
        <v>230</v>
      </c>
      <c r="F43" s="113">
        <v>2.04</v>
      </c>
      <c r="G43" s="111">
        <v>2</v>
      </c>
      <c r="H43" s="111" t="str">
        <f t="shared" si="8"/>
        <v/>
      </c>
      <c r="I43" s="111">
        <f t="shared" si="5"/>
        <v>2</v>
      </c>
      <c r="J43" s="114">
        <v>8.0185185185185193E-2</v>
      </c>
      <c r="K43" s="115"/>
      <c r="L43" s="111">
        <f t="shared" si="6"/>
        <v>24</v>
      </c>
      <c r="M43" s="116"/>
      <c r="N43" s="111"/>
      <c r="O43" s="111">
        <f t="shared" si="9"/>
        <v>1</v>
      </c>
      <c r="P43" s="117">
        <v>22</v>
      </c>
      <c r="S43" s="119"/>
    </row>
    <row r="44" spans="1:19">
      <c r="A44" s="2">
        <f>SUM(A2:A43)</f>
        <v>55</v>
      </c>
      <c r="B44" s="166">
        <f>SUMIF(B2:B43,"FB",A2:A43)</f>
        <v>38</v>
      </c>
      <c r="C44" s="167" t="s">
        <v>333</v>
      </c>
      <c r="D44" s="104"/>
      <c r="E44" s="104"/>
      <c r="F44" s="105"/>
      <c r="G44" s="105"/>
      <c r="H44" s="105" t="str">
        <f t="shared" ref="H44" si="10">IF(J44&gt;6/24,-ROUNDUP((J44-6/24)*24*60,0),"")</f>
        <v/>
      </c>
      <c r="I44" s="105">
        <f t="shared" ref="I44" si="11">SUM(G44:H44)</f>
        <v>0</v>
      </c>
      <c r="J44" s="106"/>
      <c r="K44" s="107"/>
      <c r="L44" s="105" t="e">
        <f>RANK(I44,$I$20:$I$43,0)</f>
        <v>#N/A</v>
      </c>
      <c r="M44" s="105"/>
      <c r="N44" s="105"/>
      <c r="O44" s="105" t="str">
        <f t="shared" ref="O44" si="12">IF(P44="","",LEN(TRIM(P44))-LEN(SUBSTITUTE(TRIM(P44),",",""))+1)</f>
        <v/>
      </c>
      <c r="P44" s="108"/>
      <c r="Q44" s="105">
        <f>SUMIF($E:$E,$E44,F:F)</f>
        <v>0</v>
      </c>
      <c r="R44" s="105">
        <f>SUMIF($E:$E,$E44,G:G)</f>
        <v>0</v>
      </c>
      <c r="S44" s="105">
        <f>SUMIF($E:$E,$E44,J:J)</f>
        <v>0</v>
      </c>
    </row>
    <row r="45" spans="1:19" s="84" customFormat="1">
      <c r="A45" s="110" t="s">
        <v>334</v>
      </c>
      <c r="B45" s="174">
        <v>50</v>
      </c>
      <c r="C45" s="168" t="s">
        <v>332</v>
      </c>
      <c r="D45" s="5"/>
      <c r="E45" s="5"/>
      <c r="J45" s="90"/>
      <c r="K45" s="94"/>
      <c r="P45" s="91"/>
    </row>
    <row r="46" spans="1:19" s="84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103"/>
      <c r="L46" s="5"/>
      <c r="M46" s="5"/>
      <c r="N46" s="5"/>
      <c r="O46" s="5"/>
      <c r="P46" s="92"/>
    </row>
    <row r="47" spans="1:19" s="84" customFormat="1">
      <c r="A47" s="5"/>
      <c r="B47" s="5"/>
      <c r="C47" s="5"/>
      <c r="D47" s="5"/>
      <c r="E47" s="5"/>
      <c r="F47" s="5"/>
      <c r="G47" s="5"/>
      <c r="H47" s="5"/>
      <c r="I47" s="5"/>
      <c r="J47" s="5"/>
      <c r="K47" s="103"/>
      <c r="L47" s="5"/>
      <c r="M47" s="5"/>
      <c r="N47" s="5"/>
      <c r="O47" s="5"/>
      <c r="P47" s="92"/>
    </row>
    <row r="48" spans="1:19" s="84" customFormat="1">
      <c r="A48" s="5"/>
      <c r="B48" s="5"/>
      <c r="C48" s="5"/>
      <c r="D48" s="5"/>
      <c r="E48" s="5"/>
      <c r="F48" s="5"/>
      <c r="G48" s="5"/>
      <c r="H48" s="5"/>
      <c r="I48" s="5"/>
      <c r="J48" s="5"/>
      <c r="K48" s="103"/>
      <c r="L48" s="5"/>
      <c r="M48" s="5"/>
      <c r="N48" s="5"/>
      <c r="O48" s="5"/>
      <c r="P48" s="92"/>
    </row>
    <row r="49" spans="1:16" s="84" customFormat="1">
      <c r="A49" s="5"/>
      <c r="B49" s="5"/>
      <c r="C49" s="5"/>
      <c r="D49" s="5"/>
      <c r="E49" s="5"/>
      <c r="F49" s="5"/>
      <c r="G49" s="5"/>
      <c r="H49" s="5"/>
      <c r="I49" s="5"/>
      <c r="J49" s="5"/>
      <c r="K49" s="103"/>
      <c r="L49" s="5"/>
      <c r="M49" s="5"/>
      <c r="N49" s="5"/>
      <c r="O49" s="5"/>
      <c r="P49" s="92"/>
    </row>
    <row r="50" spans="1:16" s="84" customFormat="1">
      <c r="A50" s="5"/>
      <c r="B50" s="5"/>
      <c r="C50" s="5"/>
      <c r="D50" s="5"/>
      <c r="E50" s="5"/>
      <c r="F50" s="5"/>
      <c r="G50" s="5"/>
      <c r="H50" s="5"/>
      <c r="I50" s="5"/>
      <c r="J50" s="5"/>
      <c r="K50" s="103"/>
      <c r="L50" s="5"/>
      <c r="M50" s="5"/>
      <c r="N50" s="5"/>
      <c r="O50" s="5"/>
      <c r="P50" s="92"/>
    </row>
    <row r="51" spans="1:16" s="84" customFormat="1">
      <c r="A51" s="5"/>
      <c r="B51" s="5"/>
      <c r="C51" s="5"/>
      <c r="D51" s="5"/>
      <c r="E51" s="5"/>
      <c r="F51" s="5"/>
      <c r="G51" s="5"/>
      <c r="H51" s="5"/>
      <c r="I51" s="5"/>
      <c r="J51" s="5"/>
      <c r="K51" s="103"/>
      <c r="L51" s="5"/>
      <c r="M51" s="5"/>
      <c r="N51" s="5"/>
      <c r="O51" s="5"/>
      <c r="P51" s="92"/>
    </row>
    <row r="52" spans="1:16" s="84" customFormat="1">
      <c r="A52" s="5"/>
      <c r="B52" s="5"/>
      <c r="C52" s="5"/>
      <c r="D52" s="5"/>
      <c r="E52" s="5"/>
      <c r="F52" s="5"/>
      <c r="G52" s="5"/>
      <c r="H52" s="5"/>
      <c r="I52" s="5"/>
      <c r="J52" s="5"/>
      <c r="K52" s="103"/>
      <c r="L52" s="5"/>
      <c r="M52" s="5"/>
      <c r="N52" s="5"/>
      <c r="O52" s="5"/>
      <c r="P52" s="92"/>
    </row>
  </sheetData>
  <autoFilter ref="A1:P44" xr:uid="{62896A8A-9171-498D-A727-37510A452ACE}"/>
  <sortState xmlns:xlrd2="http://schemas.microsoft.com/office/spreadsheetml/2017/richdata2" ref="A20:P43">
    <sortCondition ref="L20:L43"/>
  </sortState>
  <conditionalFormatting sqref="E1:E28 E30:E1048576">
    <cfRule type="duplicateValues" dxfId="3" priority="13"/>
  </conditionalFormatting>
  <conditionalFormatting sqref="E29">
    <cfRule type="duplicateValues" dxfId="2" priority="1"/>
  </conditionalFormatting>
  <hyperlinks>
    <hyperlink ref="C1" r:id="rId1" xr:uid="{5AAD07CD-55E6-4050-9BCC-8F2DCB43F506}"/>
    <hyperlink ref="E1" r:id="rId2" xr:uid="{1F002C5F-440E-4012-9C00-906F8B6C40F2}"/>
  </hyperlinks>
  <pageMargins left="0.7" right="0.7" top="0.75" bottom="0.75" header="0.3" footer="0.3"/>
  <pageSetup paperSize="9"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BF7B-351A-47AD-93F2-A3C801CAF015}">
  <dimension ref="A1:O78"/>
  <sheetViews>
    <sheetView topLeftCell="A49" workbookViewId="0">
      <selection activeCell="A77" sqref="A77"/>
    </sheetView>
  </sheetViews>
  <sheetFormatPr defaultRowHeight="15"/>
  <cols>
    <col min="1" max="1" width="4.5" style="1" customWidth="1"/>
    <col min="2" max="2" width="2.625" style="1" customWidth="1"/>
    <col min="3" max="3" width="15.125" style="1" bestFit="1" customWidth="1"/>
    <col min="4" max="4" width="9.875" style="1" hidden="1" customWidth="1"/>
    <col min="5" max="5" width="22.5" style="1" customWidth="1"/>
    <col min="6" max="6" width="11.625" style="1" customWidth="1"/>
    <col min="7" max="7" width="5.625" style="1" customWidth="1"/>
    <col min="8" max="8" width="5.25" style="1" customWidth="1"/>
    <col min="9" max="9" width="5.625" style="1" customWidth="1"/>
    <col min="10" max="10" width="7" style="1" customWidth="1"/>
    <col min="11" max="11" width="8" style="1" customWidth="1"/>
    <col min="12" max="12" width="7" style="1" customWidth="1"/>
    <col min="13" max="13" width="5.75" style="1" customWidth="1"/>
    <col min="14" max="14" width="74.125" style="1" customWidth="1"/>
    <col min="15" max="16384" width="9" style="32"/>
  </cols>
  <sheetData>
    <row r="1" spans="1:14" s="2" customFormat="1" ht="35.25" customHeight="1">
      <c r="A1" s="7" t="s">
        <v>77</v>
      </c>
      <c r="B1" s="8" t="s">
        <v>79</v>
      </c>
      <c r="C1" s="72" t="s">
        <v>207</v>
      </c>
      <c r="D1" s="12" t="s">
        <v>62</v>
      </c>
      <c r="E1" s="73" t="s">
        <v>208</v>
      </c>
      <c r="F1" s="12" t="s">
        <v>22</v>
      </c>
      <c r="G1" s="12" t="s">
        <v>64</v>
      </c>
      <c r="H1" s="12" t="s">
        <v>65</v>
      </c>
      <c r="I1" s="12" t="s">
        <v>66</v>
      </c>
      <c r="J1" s="12" t="s">
        <v>78</v>
      </c>
      <c r="K1" s="82" t="s">
        <v>210</v>
      </c>
      <c r="L1" s="9" t="s">
        <v>69</v>
      </c>
      <c r="M1" s="9" t="s">
        <v>67</v>
      </c>
      <c r="N1" s="9" t="s">
        <v>68</v>
      </c>
    </row>
    <row r="2" spans="1:14" s="10" customFormat="1">
      <c r="A2" s="10">
        <v>1</v>
      </c>
      <c r="C2" s="13" t="s">
        <v>63</v>
      </c>
      <c r="D2" s="14">
        <v>43949</v>
      </c>
      <c r="E2" s="13" t="s">
        <v>151</v>
      </c>
      <c r="F2" s="15">
        <v>41.02</v>
      </c>
      <c r="G2" s="13">
        <v>185</v>
      </c>
      <c r="H2" s="13">
        <v>-3</v>
      </c>
      <c r="I2" s="13">
        <f t="shared" ref="I2:I65" si="0">SUM(G2:H2)</f>
        <v>182</v>
      </c>
      <c r="J2" s="16">
        <v>0.25149305555555557</v>
      </c>
      <c r="K2" s="17">
        <v>0.36805555555555558</v>
      </c>
      <c r="L2" s="13">
        <f t="shared" ref="L2:L65" si="1">RANK(I2,$I$2:$I$76,0)</f>
        <v>2</v>
      </c>
      <c r="M2" s="13">
        <v>42</v>
      </c>
      <c r="N2" s="13" t="s">
        <v>163</v>
      </c>
    </row>
    <row r="3" spans="1:14" s="10" customFormat="1">
      <c r="A3" s="10">
        <v>1</v>
      </c>
      <c r="B3" s="10" t="s">
        <v>71</v>
      </c>
      <c r="C3" s="13" t="s">
        <v>63</v>
      </c>
      <c r="D3" s="14">
        <v>43946</v>
      </c>
      <c r="E3" s="13" t="s">
        <v>152</v>
      </c>
      <c r="F3" s="15">
        <v>30.23</v>
      </c>
      <c r="G3" s="13">
        <v>103</v>
      </c>
      <c r="H3" s="13"/>
      <c r="I3" s="13">
        <f t="shared" si="0"/>
        <v>103</v>
      </c>
      <c r="J3" s="16">
        <v>0.24582175925925928</v>
      </c>
      <c r="K3" s="17">
        <v>0.48819444444444443</v>
      </c>
      <c r="L3" s="13">
        <f t="shared" si="1"/>
        <v>24</v>
      </c>
      <c r="M3" s="13">
        <v>24</v>
      </c>
      <c r="N3" s="13" t="s">
        <v>164</v>
      </c>
    </row>
    <row r="4" spans="1:14" s="10" customFormat="1">
      <c r="A4" s="10">
        <v>1</v>
      </c>
      <c r="B4" s="10" t="s">
        <v>71</v>
      </c>
      <c r="C4" s="13" t="s">
        <v>63</v>
      </c>
      <c r="D4" s="14">
        <v>43946</v>
      </c>
      <c r="E4" s="13" t="s">
        <v>153</v>
      </c>
      <c r="F4" s="15">
        <v>31.11</v>
      </c>
      <c r="G4" s="13">
        <v>103</v>
      </c>
      <c r="H4" s="13"/>
      <c r="I4" s="13">
        <f t="shared" si="0"/>
        <v>103</v>
      </c>
      <c r="J4" s="16">
        <v>0.2465509259259259</v>
      </c>
      <c r="K4" s="17">
        <v>0.47569444444444442</v>
      </c>
      <c r="L4" s="13">
        <f t="shared" si="1"/>
        <v>24</v>
      </c>
      <c r="M4" s="13">
        <v>24</v>
      </c>
      <c r="N4" s="13" t="s">
        <v>164</v>
      </c>
    </row>
    <row r="5" spans="1:14" s="10" customFormat="1">
      <c r="A5" s="10">
        <v>2</v>
      </c>
      <c r="B5" s="10" t="s">
        <v>71</v>
      </c>
      <c r="C5" s="13" t="s">
        <v>63</v>
      </c>
      <c r="D5" s="14">
        <v>43939</v>
      </c>
      <c r="E5" s="13" t="s">
        <v>184</v>
      </c>
      <c r="F5" s="15">
        <v>18.48</v>
      </c>
      <c r="G5" s="13">
        <v>64</v>
      </c>
      <c r="H5" s="13"/>
      <c r="I5" s="13">
        <f t="shared" si="0"/>
        <v>64</v>
      </c>
      <c r="J5" s="16">
        <v>0.17207175925925924</v>
      </c>
      <c r="K5" s="17">
        <v>0.55833333333333335</v>
      </c>
      <c r="L5" s="13">
        <f t="shared" si="1"/>
        <v>33</v>
      </c>
      <c r="M5" s="13">
        <v>18</v>
      </c>
      <c r="N5" s="13" t="s">
        <v>165</v>
      </c>
    </row>
    <row r="6" spans="1:14" s="10" customFormat="1">
      <c r="A6" s="10">
        <v>1</v>
      </c>
      <c r="C6" s="19" t="s">
        <v>63</v>
      </c>
      <c r="D6" s="14">
        <v>43950</v>
      </c>
      <c r="E6" s="13" t="s">
        <v>160</v>
      </c>
      <c r="F6" s="15">
        <v>36.06</v>
      </c>
      <c r="G6" s="13">
        <v>77</v>
      </c>
      <c r="H6" s="13">
        <v>-19</v>
      </c>
      <c r="I6" s="13">
        <f t="shared" si="0"/>
        <v>58</v>
      </c>
      <c r="J6" s="16">
        <v>0.26253472222222224</v>
      </c>
      <c r="K6" s="17">
        <v>0.4368055555555555</v>
      </c>
      <c r="L6" s="13">
        <f t="shared" si="1"/>
        <v>36</v>
      </c>
      <c r="M6" s="13">
        <v>14</v>
      </c>
      <c r="N6" s="13" t="s">
        <v>173</v>
      </c>
    </row>
    <row r="7" spans="1:14" s="10" customFormat="1">
      <c r="A7" s="10">
        <v>1</v>
      </c>
      <c r="C7" s="13" t="s">
        <v>63</v>
      </c>
      <c r="D7" s="14">
        <v>43939</v>
      </c>
      <c r="E7" s="13" t="s">
        <v>39</v>
      </c>
      <c r="F7" s="15">
        <v>24.95</v>
      </c>
      <c r="G7" s="13">
        <v>56</v>
      </c>
      <c r="H7" s="13"/>
      <c r="I7" s="13">
        <f t="shared" si="0"/>
        <v>56</v>
      </c>
      <c r="J7" s="16">
        <v>0.14157407407407407</v>
      </c>
      <c r="K7" s="17">
        <v>0.34027777777777773</v>
      </c>
      <c r="L7" s="13">
        <f t="shared" si="1"/>
        <v>38</v>
      </c>
      <c r="M7" s="13">
        <v>20</v>
      </c>
      <c r="N7" s="13" t="s">
        <v>166</v>
      </c>
    </row>
    <row r="8" spans="1:14" s="10" customFormat="1">
      <c r="A8" s="10">
        <v>1</v>
      </c>
      <c r="C8" s="13" t="s">
        <v>63</v>
      </c>
      <c r="D8" s="14">
        <v>43939</v>
      </c>
      <c r="E8" s="13" t="s">
        <v>154</v>
      </c>
      <c r="F8" s="15">
        <v>24.95</v>
      </c>
      <c r="G8" s="13">
        <v>56</v>
      </c>
      <c r="H8" s="13"/>
      <c r="I8" s="13">
        <f t="shared" si="0"/>
        <v>56</v>
      </c>
      <c r="J8" s="16">
        <v>0.1416550925925926</v>
      </c>
      <c r="K8" s="17">
        <v>0.34097222222222223</v>
      </c>
      <c r="L8" s="13">
        <f t="shared" si="1"/>
        <v>38</v>
      </c>
      <c r="M8" s="13">
        <v>20</v>
      </c>
      <c r="N8" s="13" t="s">
        <v>166</v>
      </c>
    </row>
    <row r="9" spans="1:14" s="10" customFormat="1">
      <c r="A9" s="10">
        <v>1</v>
      </c>
      <c r="C9" s="13" t="s">
        <v>63</v>
      </c>
      <c r="D9" s="14">
        <v>43939</v>
      </c>
      <c r="E9" s="13" t="s">
        <v>36</v>
      </c>
      <c r="F9" s="15">
        <v>25.83</v>
      </c>
      <c r="G9" s="13">
        <v>51</v>
      </c>
      <c r="H9" s="13"/>
      <c r="I9" s="13">
        <f t="shared" si="0"/>
        <v>51</v>
      </c>
      <c r="J9" s="16">
        <v>0.14281250000000001</v>
      </c>
      <c r="K9" s="17">
        <v>0.33194444444444443</v>
      </c>
      <c r="L9" s="13">
        <f t="shared" si="1"/>
        <v>44</v>
      </c>
      <c r="M9" s="13">
        <v>19</v>
      </c>
      <c r="N9" s="13" t="s">
        <v>167</v>
      </c>
    </row>
    <row r="10" spans="1:14" s="10" customFormat="1">
      <c r="A10" s="11">
        <v>2</v>
      </c>
      <c r="B10" s="10" t="s">
        <v>71</v>
      </c>
      <c r="C10" s="13" t="s">
        <v>63</v>
      </c>
      <c r="D10" s="14">
        <v>43946</v>
      </c>
      <c r="E10" s="13" t="s">
        <v>179</v>
      </c>
      <c r="F10" s="15">
        <v>26.2</v>
      </c>
      <c r="G10" s="13">
        <v>46</v>
      </c>
      <c r="H10" s="13"/>
      <c r="I10" s="13">
        <f t="shared" si="0"/>
        <v>46</v>
      </c>
      <c r="J10" s="16">
        <v>0.23694444444444443</v>
      </c>
      <c r="K10" s="17">
        <v>0.54236111111111118</v>
      </c>
      <c r="L10" s="13">
        <f t="shared" si="1"/>
        <v>45</v>
      </c>
      <c r="M10" s="13">
        <v>10</v>
      </c>
      <c r="N10" s="13" t="s">
        <v>168</v>
      </c>
    </row>
    <row r="11" spans="1:14" s="10" customFormat="1">
      <c r="A11" s="10">
        <v>1</v>
      </c>
      <c r="C11" s="13" t="s">
        <v>63</v>
      </c>
      <c r="D11" s="14">
        <v>43946</v>
      </c>
      <c r="E11" s="13" t="s">
        <v>158</v>
      </c>
      <c r="F11" s="15">
        <v>20.5</v>
      </c>
      <c r="G11" s="13">
        <v>43</v>
      </c>
      <c r="H11" s="13"/>
      <c r="I11" s="13">
        <f t="shared" si="0"/>
        <v>43</v>
      </c>
      <c r="J11" s="16">
        <v>0.17106481481481481</v>
      </c>
      <c r="K11" s="17">
        <v>0.50069444444444444</v>
      </c>
      <c r="L11" s="13">
        <f t="shared" si="1"/>
        <v>48</v>
      </c>
      <c r="M11" s="13">
        <v>9</v>
      </c>
      <c r="N11" s="13" t="s">
        <v>169</v>
      </c>
    </row>
    <row r="12" spans="1:14" s="10" customFormat="1">
      <c r="A12" s="10">
        <v>1</v>
      </c>
      <c r="B12" s="10" t="s">
        <v>71</v>
      </c>
      <c r="C12" s="13" t="s">
        <v>63</v>
      </c>
      <c r="D12" s="14">
        <v>43946</v>
      </c>
      <c r="E12" s="13" t="s">
        <v>186</v>
      </c>
      <c r="F12" s="15">
        <v>23.67</v>
      </c>
      <c r="G12" s="13">
        <v>43</v>
      </c>
      <c r="H12" s="13"/>
      <c r="I12" s="13">
        <f t="shared" si="0"/>
        <v>43</v>
      </c>
      <c r="J12" s="16">
        <v>0.21259259259259258</v>
      </c>
      <c r="K12" s="17">
        <v>0.53888888888888886</v>
      </c>
      <c r="L12" s="13">
        <f t="shared" si="1"/>
        <v>48</v>
      </c>
      <c r="M12" s="13">
        <v>12</v>
      </c>
      <c r="N12" s="13" t="s">
        <v>170</v>
      </c>
    </row>
    <row r="13" spans="1:14" s="10" customFormat="1">
      <c r="A13" s="10">
        <v>2</v>
      </c>
      <c r="B13" s="10" t="s">
        <v>71</v>
      </c>
      <c r="C13" s="13" t="s">
        <v>63</v>
      </c>
      <c r="D13" s="14">
        <v>43940</v>
      </c>
      <c r="E13" s="13" t="s">
        <v>159</v>
      </c>
      <c r="F13" s="15">
        <v>101.77</v>
      </c>
      <c r="G13" s="13">
        <v>31</v>
      </c>
      <c r="H13" s="13"/>
      <c r="I13" s="13">
        <f t="shared" si="0"/>
        <v>31</v>
      </c>
      <c r="J13" s="16">
        <v>0.14668981481481483</v>
      </c>
      <c r="K13" s="17">
        <v>8.6805555555555566E-2</v>
      </c>
      <c r="L13" s="13">
        <f t="shared" si="1"/>
        <v>58</v>
      </c>
      <c r="M13" s="13">
        <v>10</v>
      </c>
      <c r="N13" s="13" t="s">
        <v>171</v>
      </c>
    </row>
    <row r="14" spans="1:14" s="10" customFormat="1">
      <c r="A14" s="10">
        <v>3</v>
      </c>
      <c r="B14" s="10" t="s">
        <v>71</v>
      </c>
      <c r="C14" s="13" t="s">
        <v>63</v>
      </c>
      <c r="D14" s="14">
        <v>43940</v>
      </c>
      <c r="E14" s="18" t="s">
        <v>182</v>
      </c>
      <c r="F14" s="15">
        <v>16.323</v>
      </c>
      <c r="G14" s="13">
        <v>30</v>
      </c>
      <c r="H14" s="13"/>
      <c r="I14" s="13">
        <f t="shared" si="0"/>
        <v>30</v>
      </c>
      <c r="J14" s="16">
        <v>0.12381944444444444</v>
      </c>
      <c r="K14" s="17">
        <v>0.4548611111111111</v>
      </c>
      <c r="L14" s="13">
        <f t="shared" si="1"/>
        <v>59</v>
      </c>
      <c r="M14" s="13">
        <v>10</v>
      </c>
      <c r="N14" s="13" t="s">
        <v>172</v>
      </c>
    </row>
    <row r="15" spans="1:14" s="4" customFormat="1">
      <c r="A15" s="11">
        <v>3</v>
      </c>
      <c r="B15" s="4" t="s">
        <v>71</v>
      </c>
      <c r="C15" s="20" t="s">
        <v>63</v>
      </c>
      <c r="D15" s="21">
        <v>43946</v>
      </c>
      <c r="E15" s="20" t="s">
        <v>180</v>
      </c>
      <c r="F15" s="22">
        <v>11.3</v>
      </c>
      <c r="G15" s="20">
        <v>18</v>
      </c>
      <c r="H15" s="20"/>
      <c r="I15" s="20">
        <f t="shared" si="0"/>
        <v>18</v>
      </c>
      <c r="J15" s="23">
        <v>0.15467592592592591</v>
      </c>
      <c r="K15" s="24">
        <v>0.82152777777777775</v>
      </c>
      <c r="L15" s="20">
        <f t="shared" si="1"/>
        <v>67</v>
      </c>
      <c r="M15" s="20">
        <v>5</v>
      </c>
      <c r="N15" s="20" t="s">
        <v>174</v>
      </c>
    </row>
    <row r="16" spans="1:14" s="4" customFormat="1">
      <c r="A16" s="4">
        <v>1</v>
      </c>
      <c r="C16" s="20" t="s">
        <v>63</v>
      </c>
      <c r="D16" s="21">
        <v>43946</v>
      </c>
      <c r="E16" s="20" t="s">
        <v>161</v>
      </c>
      <c r="F16" s="22">
        <v>11.25</v>
      </c>
      <c r="G16" s="20">
        <v>18</v>
      </c>
      <c r="H16" s="20"/>
      <c r="I16" s="20">
        <f t="shared" si="0"/>
        <v>18</v>
      </c>
      <c r="J16" s="23">
        <v>0.15515046296296295</v>
      </c>
      <c r="K16" s="24">
        <v>0.82777777777777783</v>
      </c>
      <c r="L16" s="20">
        <f t="shared" si="1"/>
        <v>67</v>
      </c>
      <c r="M16" s="20">
        <v>5</v>
      </c>
      <c r="N16" s="20" t="s">
        <v>174</v>
      </c>
    </row>
    <row r="17" spans="1:15" s="10" customFormat="1">
      <c r="A17" s="10">
        <v>1</v>
      </c>
      <c r="B17" s="10" t="s">
        <v>71</v>
      </c>
      <c r="C17" s="25" t="s">
        <v>70</v>
      </c>
      <c r="D17" s="13"/>
      <c r="E17" s="13" t="s">
        <v>11</v>
      </c>
      <c r="F17" s="13">
        <v>42.2</v>
      </c>
      <c r="G17" s="13">
        <v>186</v>
      </c>
      <c r="H17" s="13" t="str">
        <f t="shared" ref="H17:H48" si="2">IF(J17&gt;6/24,-ROUNDUP((J17-6/24)*24*60,0),"")</f>
        <v/>
      </c>
      <c r="I17" s="13">
        <f t="shared" si="0"/>
        <v>186</v>
      </c>
      <c r="J17" s="16">
        <v>0.24271990740740743</v>
      </c>
      <c r="K17" s="13"/>
      <c r="L17" s="13">
        <f>RANK(I17,$I$2:$I$76,0)</f>
        <v>1</v>
      </c>
      <c r="M17" s="13" t="str">
        <f t="shared" ref="M17:M48" si="3">IF(N17="","",LEN(TRIM(N17))-LEN(SUBSTITUTE(TRIM(N17),",",""))+1)</f>
        <v/>
      </c>
      <c r="N17" s="13"/>
    </row>
    <row r="18" spans="1:15" s="10" customFormat="1">
      <c r="A18" s="10">
        <v>1</v>
      </c>
      <c r="C18" s="25" t="s">
        <v>70</v>
      </c>
      <c r="D18" s="13"/>
      <c r="E18" s="13" t="s">
        <v>82</v>
      </c>
      <c r="F18" s="13">
        <v>40.56</v>
      </c>
      <c r="G18" s="13">
        <v>177</v>
      </c>
      <c r="H18" s="13" t="str">
        <f t="shared" si="2"/>
        <v/>
      </c>
      <c r="I18" s="13">
        <f t="shared" si="0"/>
        <v>177</v>
      </c>
      <c r="J18" s="16">
        <v>0.24275462962962965</v>
      </c>
      <c r="K18" s="13"/>
      <c r="L18" s="13">
        <f t="shared" si="1"/>
        <v>3</v>
      </c>
      <c r="M18" s="13" t="str">
        <f t="shared" si="3"/>
        <v/>
      </c>
      <c r="N18" s="13"/>
    </row>
    <row r="19" spans="1:15" s="30" customFormat="1">
      <c r="A19" s="10">
        <v>1</v>
      </c>
      <c r="B19" s="10" t="s">
        <v>71</v>
      </c>
      <c r="C19" s="25" t="s">
        <v>70</v>
      </c>
      <c r="D19" s="13"/>
      <c r="E19" s="13" t="s">
        <v>83</v>
      </c>
      <c r="F19" s="13">
        <v>38.520000000000003</v>
      </c>
      <c r="G19" s="13">
        <v>175</v>
      </c>
      <c r="H19" s="13" t="str">
        <f t="shared" si="2"/>
        <v/>
      </c>
      <c r="I19" s="13">
        <f t="shared" si="0"/>
        <v>175</v>
      </c>
      <c r="J19" s="16">
        <v>0.24105324074074075</v>
      </c>
      <c r="K19" s="13"/>
      <c r="L19" s="13">
        <f t="shared" si="1"/>
        <v>4</v>
      </c>
      <c r="M19" s="13">
        <f t="shared" si="3"/>
        <v>40</v>
      </c>
      <c r="N19" s="28" t="s">
        <v>84</v>
      </c>
      <c r="O19" s="29"/>
    </row>
    <row r="20" spans="1:15" s="30" customFormat="1">
      <c r="A20" s="10">
        <v>1</v>
      </c>
      <c r="B20" s="10"/>
      <c r="C20" s="25" t="s">
        <v>70</v>
      </c>
      <c r="D20" s="13"/>
      <c r="E20" s="13" t="s">
        <v>9</v>
      </c>
      <c r="F20" s="13">
        <v>41.06</v>
      </c>
      <c r="G20" s="13">
        <v>189</v>
      </c>
      <c r="H20" s="13">
        <f t="shared" si="2"/>
        <v>-24</v>
      </c>
      <c r="I20" s="13">
        <f t="shared" si="0"/>
        <v>165</v>
      </c>
      <c r="J20" s="16">
        <v>0.26664351851851853</v>
      </c>
      <c r="K20" s="13"/>
      <c r="L20" s="13">
        <f t="shared" si="1"/>
        <v>5</v>
      </c>
      <c r="M20" s="13">
        <f t="shared" si="3"/>
        <v>39</v>
      </c>
      <c r="N20" s="13" t="s">
        <v>81</v>
      </c>
    </row>
    <row r="21" spans="1:15" s="30" customFormat="1">
      <c r="A21" s="10">
        <v>2</v>
      </c>
      <c r="B21" s="10" t="s">
        <v>71</v>
      </c>
      <c r="C21" s="25" t="s">
        <v>70</v>
      </c>
      <c r="D21" s="13"/>
      <c r="E21" s="13" t="s">
        <v>4</v>
      </c>
      <c r="F21" s="13">
        <v>40.67</v>
      </c>
      <c r="G21" s="13">
        <v>189</v>
      </c>
      <c r="H21" s="13">
        <f t="shared" si="2"/>
        <v>-25</v>
      </c>
      <c r="I21" s="13">
        <f t="shared" si="0"/>
        <v>164</v>
      </c>
      <c r="J21" s="16">
        <v>0.26668981481481485</v>
      </c>
      <c r="K21" s="13"/>
      <c r="L21" s="13">
        <f t="shared" si="1"/>
        <v>6</v>
      </c>
      <c r="M21" s="13">
        <f t="shared" si="3"/>
        <v>40</v>
      </c>
      <c r="N21" s="13" t="s">
        <v>80</v>
      </c>
    </row>
    <row r="22" spans="1:15" s="30" customFormat="1">
      <c r="A22" s="10">
        <v>1</v>
      </c>
      <c r="B22" s="10" t="s">
        <v>71</v>
      </c>
      <c r="C22" s="25" t="s">
        <v>70</v>
      </c>
      <c r="D22" s="13"/>
      <c r="E22" s="13" t="s">
        <v>85</v>
      </c>
      <c r="F22" s="13">
        <v>36.130000000000003</v>
      </c>
      <c r="G22" s="13">
        <v>159</v>
      </c>
      <c r="H22" s="13" t="str">
        <f t="shared" si="2"/>
        <v/>
      </c>
      <c r="I22" s="13">
        <f t="shared" si="0"/>
        <v>159</v>
      </c>
      <c r="J22" s="16">
        <v>0.24623842592592593</v>
      </c>
      <c r="K22" s="13"/>
      <c r="L22" s="13">
        <f t="shared" si="1"/>
        <v>7</v>
      </c>
      <c r="M22" s="13">
        <f t="shared" si="3"/>
        <v>32</v>
      </c>
      <c r="N22" s="13" t="s">
        <v>86</v>
      </c>
    </row>
    <row r="23" spans="1:15" s="30" customFormat="1">
      <c r="A23" s="10">
        <v>1</v>
      </c>
      <c r="B23" s="10"/>
      <c r="C23" s="25" t="s">
        <v>70</v>
      </c>
      <c r="D23" s="13"/>
      <c r="E23" s="13" t="s">
        <v>89</v>
      </c>
      <c r="F23" s="13">
        <v>39.07</v>
      </c>
      <c r="G23" s="13">
        <v>156</v>
      </c>
      <c r="H23" s="13" t="str">
        <f t="shared" si="2"/>
        <v/>
      </c>
      <c r="I23" s="13">
        <f t="shared" si="0"/>
        <v>156</v>
      </c>
      <c r="J23" s="16">
        <v>0.24678240740740742</v>
      </c>
      <c r="K23" s="13"/>
      <c r="L23" s="13">
        <f t="shared" si="1"/>
        <v>8</v>
      </c>
      <c r="M23" s="13" t="str">
        <f t="shared" si="3"/>
        <v/>
      </c>
      <c r="N23" s="13"/>
    </row>
    <row r="24" spans="1:15" s="30" customFormat="1">
      <c r="A24" s="10">
        <v>1</v>
      </c>
      <c r="B24" s="10" t="s">
        <v>71</v>
      </c>
      <c r="C24" s="25" t="s">
        <v>70</v>
      </c>
      <c r="D24" s="13"/>
      <c r="E24" s="13" t="s">
        <v>88</v>
      </c>
      <c r="F24" s="13">
        <v>29.61</v>
      </c>
      <c r="G24" s="13">
        <v>156</v>
      </c>
      <c r="H24" s="13">
        <f t="shared" si="2"/>
        <v>-2</v>
      </c>
      <c r="I24" s="13">
        <f t="shared" si="0"/>
        <v>154</v>
      </c>
      <c r="J24" s="16">
        <v>0.25112268518518516</v>
      </c>
      <c r="K24" s="13"/>
      <c r="L24" s="13">
        <f t="shared" si="1"/>
        <v>9</v>
      </c>
      <c r="M24" s="13" t="str">
        <f t="shared" si="3"/>
        <v/>
      </c>
      <c r="N24" s="13"/>
    </row>
    <row r="25" spans="1:15" s="30" customFormat="1">
      <c r="A25" s="10">
        <v>1</v>
      </c>
      <c r="B25" s="10" t="s">
        <v>71</v>
      </c>
      <c r="C25" s="25" t="s">
        <v>70</v>
      </c>
      <c r="D25" s="13"/>
      <c r="E25" s="13" t="s">
        <v>87</v>
      </c>
      <c r="F25" s="13">
        <v>36.159999999999997</v>
      </c>
      <c r="G25" s="13">
        <v>156</v>
      </c>
      <c r="H25" s="13">
        <f t="shared" si="2"/>
        <v>-2</v>
      </c>
      <c r="I25" s="13">
        <f t="shared" si="0"/>
        <v>154</v>
      </c>
      <c r="J25" s="16">
        <v>0.25127314814814816</v>
      </c>
      <c r="K25" s="13"/>
      <c r="L25" s="13">
        <f t="shared" si="1"/>
        <v>9</v>
      </c>
      <c r="M25" s="13" t="str">
        <f t="shared" si="3"/>
        <v/>
      </c>
      <c r="N25" s="13"/>
    </row>
    <row r="26" spans="1:15" s="30" customFormat="1">
      <c r="A26" s="10">
        <v>1</v>
      </c>
      <c r="B26" s="10" t="s">
        <v>71</v>
      </c>
      <c r="C26" s="25" t="s">
        <v>70</v>
      </c>
      <c r="D26" s="13"/>
      <c r="E26" s="13" t="s">
        <v>2</v>
      </c>
      <c r="F26" s="13">
        <v>49.260000000000005</v>
      </c>
      <c r="G26" s="13">
        <v>211</v>
      </c>
      <c r="H26" s="13">
        <f t="shared" si="2"/>
        <v>-74</v>
      </c>
      <c r="I26" s="13">
        <f t="shared" si="0"/>
        <v>137</v>
      </c>
      <c r="J26" s="16">
        <v>0.30103009259259261</v>
      </c>
      <c r="K26" s="13"/>
      <c r="L26" s="13">
        <f t="shared" si="1"/>
        <v>11</v>
      </c>
      <c r="M26" s="13">
        <f t="shared" si="3"/>
        <v>10</v>
      </c>
      <c r="N26" s="13" t="s">
        <v>139</v>
      </c>
    </row>
    <row r="27" spans="1:15" s="30" customFormat="1">
      <c r="A27" s="10">
        <v>1</v>
      </c>
      <c r="B27" s="10"/>
      <c r="C27" s="25" t="s">
        <v>70</v>
      </c>
      <c r="D27" s="13"/>
      <c r="E27" s="13" t="s">
        <v>91</v>
      </c>
      <c r="F27" s="13">
        <v>35.36</v>
      </c>
      <c r="G27" s="13">
        <v>141</v>
      </c>
      <c r="H27" s="13">
        <f t="shared" si="2"/>
        <v>-5</v>
      </c>
      <c r="I27" s="13">
        <f t="shared" si="0"/>
        <v>136</v>
      </c>
      <c r="J27" s="16">
        <v>0.2528009259259259</v>
      </c>
      <c r="K27" s="13"/>
      <c r="L27" s="13">
        <f t="shared" si="1"/>
        <v>12</v>
      </c>
      <c r="M27" s="13">
        <f t="shared" si="3"/>
        <v>36</v>
      </c>
      <c r="N27" s="13" t="s">
        <v>92</v>
      </c>
    </row>
    <row r="28" spans="1:15" s="30" customFormat="1">
      <c r="A28" s="10">
        <v>1</v>
      </c>
      <c r="B28" s="10"/>
      <c r="C28" s="25" t="s">
        <v>70</v>
      </c>
      <c r="D28" s="13"/>
      <c r="E28" s="13" t="s">
        <v>95</v>
      </c>
      <c r="F28" s="13">
        <v>25.99</v>
      </c>
      <c r="G28" s="13">
        <v>126</v>
      </c>
      <c r="H28" s="13">
        <f t="shared" si="2"/>
        <v>-3</v>
      </c>
      <c r="I28" s="13">
        <f t="shared" si="0"/>
        <v>123</v>
      </c>
      <c r="J28" s="16">
        <v>0.25175925925925929</v>
      </c>
      <c r="K28" s="13"/>
      <c r="L28" s="13">
        <f t="shared" si="1"/>
        <v>13</v>
      </c>
      <c r="M28" s="13">
        <f t="shared" si="3"/>
        <v>29</v>
      </c>
      <c r="N28" s="13" t="s">
        <v>96</v>
      </c>
    </row>
    <row r="29" spans="1:15" s="30" customFormat="1">
      <c r="A29" s="10">
        <v>1</v>
      </c>
      <c r="B29" s="10"/>
      <c r="C29" s="25" t="s">
        <v>70</v>
      </c>
      <c r="D29" s="13"/>
      <c r="E29" s="13" t="s">
        <v>93</v>
      </c>
      <c r="F29" s="13">
        <v>25.97</v>
      </c>
      <c r="G29" s="13">
        <v>126</v>
      </c>
      <c r="H29" s="13">
        <f t="shared" si="2"/>
        <v>-4</v>
      </c>
      <c r="I29" s="13">
        <f t="shared" si="0"/>
        <v>122</v>
      </c>
      <c r="J29" s="16">
        <v>0.25214120370370369</v>
      </c>
      <c r="K29" s="13"/>
      <c r="L29" s="13">
        <f t="shared" si="1"/>
        <v>14</v>
      </c>
      <c r="M29" s="13">
        <f t="shared" si="3"/>
        <v>28</v>
      </c>
      <c r="N29" s="13" t="s">
        <v>94</v>
      </c>
    </row>
    <row r="30" spans="1:15" s="30" customFormat="1">
      <c r="A30" s="10">
        <v>1</v>
      </c>
      <c r="B30" s="10" t="s">
        <v>71</v>
      </c>
      <c r="C30" s="25" t="s">
        <v>70</v>
      </c>
      <c r="D30" s="13"/>
      <c r="E30" s="33" t="s">
        <v>190</v>
      </c>
      <c r="F30" s="13">
        <v>42.03</v>
      </c>
      <c r="G30" s="13">
        <v>121</v>
      </c>
      <c r="H30" s="13" t="str">
        <f t="shared" si="2"/>
        <v/>
      </c>
      <c r="I30" s="13">
        <f t="shared" si="0"/>
        <v>121</v>
      </c>
      <c r="J30" s="16">
        <v>0.24372685185185183</v>
      </c>
      <c r="K30" s="13"/>
      <c r="L30" s="13">
        <f t="shared" si="1"/>
        <v>15</v>
      </c>
      <c r="M30" s="13">
        <f t="shared" si="3"/>
        <v>33</v>
      </c>
      <c r="N30" s="13" t="s">
        <v>97</v>
      </c>
    </row>
    <row r="31" spans="1:15" s="30" customFormat="1">
      <c r="A31" s="10">
        <v>1</v>
      </c>
      <c r="B31" s="10" t="s">
        <v>71</v>
      </c>
      <c r="C31" s="25" t="s">
        <v>70</v>
      </c>
      <c r="D31" s="13"/>
      <c r="E31" s="33" t="s">
        <v>191</v>
      </c>
      <c r="F31" s="13">
        <v>42.18</v>
      </c>
      <c r="G31" s="13">
        <v>121</v>
      </c>
      <c r="H31" s="13" t="str">
        <f t="shared" si="2"/>
        <v/>
      </c>
      <c r="I31" s="13">
        <f t="shared" si="0"/>
        <v>121</v>
      </c>
      <c r="J31" s="16">
        <v>0.24355324074074072</v>
      </c>
      <c r="K31" s="13"/>
      <c r="L31" s="13">
        <f t="shared" si="1"/>
        <v>15</v>
      </c>
      <c r="M31" s="13">
        <f t="shared" si="3"/>
        <v>33</v>
      </c>
      <c r="N31" s="13" t="s">
        <v>97</v>
      </c>
    </row>
    <row r="32" spans="1:15" s="30" customFormat="1">
      <c r="A32" s="10">
        <v>1</v>
      </c>
      <c r="B32" s="10" t="s">
        <v>71</v>
      </c>
      <c r="C32" s="25" t="s">
        <v>70</v>
      </c>
      <c r="D32" s="13"/>
      <c r="E32" s="33" t="s">
        <v>192</v>
      </c>
      <c r="F32" s="13">
        <v>42.34</v>
      </c>
      <c r="G32" s="13">
        <v>121</v>
      </c>
      <c r="H32" s="13" t="str">
        <f t="shared" si="2"/>
        <v/>
      </c>
      <c r="I32" s="13">
        <f t="shared" si="0"/>
        <v>121</v>
      </c>
      <c r="J32" s="16">
        <v>0.24320601851851853</v>
      </c>
      <c r="K32" s="13"/>
      <c r="L32" s="13">
        <f t="shared" si="1"/>
        <v>15</v>
      </c>
      <c r="M32" s="13">
        <f t="shared" si="3"/>
        <v>33</v>
      </c>
      <c r="N32" s="13" t="s">
        <v>97</v>
      </c>
    </row>
    <row r="33" spans="1:14" s="30" customFormat="1">
      <c r="A33" s="10">
        <v>1</v>
      </c>
      <c r="B33" s="27" t="s">
        <v>71</v>
      </c>
      <c r="C33" s="25" t="s">
        <v>70</v>
      </c>
      <c r="D33" s="13"/>
      <c r="E33" s="33" t="s">
        <v>193</v>
      </c>
      <c r="F33" s="13">
        <v>42.12</v>
      </c>
      <c r="G33" s="13">
        <v>121</v>
      </c>
      <c r="H33" s="13" t="str">
        <f t="shared" si="2"/>
        <v/>
      </c>
      <c r="I33" s="13">
        <f t="shared" si="0"/>
        <v>121</v>
      </c>
      <c r="J33" s="16">
        <v>0.23980324074074075</v>
      </c>
      <c r="K33" s="13"/>
      <c r="L33" s="13">
        <f t="shared" si="1"/>
        <v>15</v>
      </c>
      <c r="M33" s="13">
        <f t="shared" si="3"/>
        <v>33</v>
      </c>
      <c r="N33" s="13" t="s">
        <v>97</v>
      </c>
    </row>
    <row r="34" spans="1:14" s="30" customFormat="1">
      <c r="A34" s="10">
        <v>1</v>
      </c>
      <c r="B34" s="10"/>
      <c r="C34" s="25" t="s">
        <v>70</v>
      </c>
      <c r="D34" s="13"/>
      <c r="E34" s="13" t="s">
        <v>90</v>
      </c>
      <c r="F34" s="13">
        <v>67.75</v>
      </c>
      <c r="G34" s="13">
        <v>189</v>
      </c>
      <c r="H34" s="13">
        <f t="shared" si="2"/>
        <v>-71</v>
      </c>
      <c r="I34" s="13">
        <f t="shared" si="0"/>
        <v>118</v>
      </c>
      <c r="J34" s="16">
        <v>0.29881944444444442</v>
      </c>
      <c r="K34" s="13"/>
      <c r="L34" s="13">
        <f t="shared" si="1"/>
        <v>19</v>
      </c>
      <c r="M34" s="13">
        <f t="shared" si="3"/>
        <v>42</v>
      </c>
      <c r="N34" s="13" t="s">
        <v>178</v>
      </c>
    </row>
    <row r="35" spans="1:14" s="30" customFormat="1">
      <c r="A35" s="10">
        <v>1</v>
      </c>
      <c r="B35" s="10"/>
      <c r="C35" s="25" t="s">
        <v>70</v>
      </c>
      <c r="D35" s="13"/>
      <c r="E35" s="13" t="s">
        <v>98</v>
      </c>
      <c r="F35" s="13">
        <v>33.08</v>
      </c>
      <c r="G35" s="13">
        <v>118</v>
      </c>
      <c r="H35" s="13" t="str">
        <f t="shared" si="2"/>
        <v/>
      </c>
      <c r="I35" s="13">
        <f t="shared" si="0"/>
        <v>118</v>
      </c>
      <c r="J35" s="16">
        <v>0.2298611111111111</v>
      </c>
      <c r="K35" s="13"/>
      <c r="L35" s="13">
        <f t="shared" si="1"/>
        <v>19</v>
      </c>
      <c r="M35" s="13">
        <f t="shared" si="3"/>
        <v>24</v>
      </c>
      <c r="N35" s="13" t="s">
        <v>99</v>
      </c>
    </row>
    <row r="36" spans="1:14" s="30" customFormat="1">
      <c r="A36" s="10">
        <v>2</v>
      </c>
      <c r="B36" s="10" t="s">
        <v>71</v>
      </c>
      <c r="C36" s="25" t="s">
        <v>70</v>
      </c>
      <c r="D36" s="13"/>
      <c r="E36" s="13" t="s">
        <v>13</v>
      </c>
      <c r="F36" s="13">
        <v>34.46</v>
      </c>
      <c r="G36" s="13">
        <v>114</v>
      </c>
      <c r="H36" s="13" t="str">
        <f t="shared" si="2"/>
        <v/>
      </c>
      <c r="I36" s="13">
        <f t="shared" si="0"/>
        <v>114</v>
      </c>
      <c r="J36" s="16">
        <v>0.24971064814814814</v>
      </c>
      <c r="K36" s="13"/>
      <c r="L36" s="13">
        <f t="shared" si="1"/>
        <v>21</v>
      </c>
      <c r="M36" s="13" t="str">
        <f t="shared" si="3"/>
        <v/>
      </c>
      <c r="N36" s="13"/>
    </row>
    <row r="37" spans="1:14" s="30" customFormat="1">
      <c r="A37" s="10">
        <v>1</v>
      </c>
      <c r="B37" s="10"/>
      <c r="C37" s="25" t="s">
        <v>70</v>
      </c>
      <c r="D37" s="13"/>
      <c r="E37" s="13" t="s">
        <v>100</v>
      </c>
      <c r="F37" s="13">
        <v>28.36</v>
      </c>
      <c r="G37" s="13">
        <v>111</v>
      </c>
      <c r="H37" s="13">
        <f t="shared" si="2"/>
        <v>-4</v>
      </c>
      <c r="I37" s="13">
        <f t="shared" si="0"/>
        <v>107</v>
      </c>
      <c r="J37" s="16">
        <v>0.25259259259259259</v>
      </c>
      <c r="K37" s="13"/>
      <c r="L37" s="13">
        <f t="shared" si="1"/>
        <v>22</v>
      </c>
      <c r="M37" s="13">
        <f t="shared" si="3"/>
        <v>25</v>
      </c>
      <c r="N37" s="13" t="s">
        <v>101</v>
      </c>
    </row>
    <row r="38" spans="1:14" s="30" customFormat="1">
      <c r="A38" s="10">
        <v>1</v>
      </c>
      <c r="B38" s="10"/>
      <c r="C38" s="25" t="s">
        <v>70</v>
      </c>
      <c r="D38" s="13"/>
      <c r="E38" s="13" t="s">
        <v>102</v>
      </c>
      <c r="F38" s="13">
        <v>27.23</v>
      </c>
      <c r="G38" s="13">
        <v>111</v>
      </c>
      <c r="H38" s="13">
        <f t="shared" si="2"/>
        <v>-4</v>
      </c>
      <c r="I38" s="13">
        <f t="shared" si="0"/>
        <v>107</v>
      </c>
      <c r="J38" s="16">
        <v>0.25234953703703705</v>
      </c>
      <c r="K38" s="13"/>
      <c r="L38" s="13">
        <f t="shared" si="1"/>
        <v>22</v>
      </c>
      <c r="M38" s="13">
        <f t="shared" si="3"/>
        <v>25</v>
      </c>
      <c r="N38" s="13" t="s">
        <v>101</v>
      </c>
    </row>
    <row r="39" spans="1:14" s="30" customFormat="1">
      <c r="A39" s="10">
        <v>1</v>
      </c>
      <c r="B39" s="10"/>
      <c r="C39" s="25" t="s">
        <v>70</v>
      </c>
      <c r="D39" s="13"/>
      <c r="E39" s="13" t="s">
        <v>103</v>
      </c>
      <c r="F39" s="13">
        <v>28.39</v>
      </c>
      <c r="G39" s="13">
        <v>84</v>
      </c>
      <c r="H39" s="13" t="str">
        <f t="shared" si="2"/>
        <v/>
      </c>
      <c r="I39" s="13">
        <f t="shared" si="0"/>
        <v>84</v>
      </c>
      <c r="J39" s="16">
        <v>0.23275462962962964</v>
      </c>
      <c r="K39" s="13"/>
      <c r="L39" s="13">
        <f t="shared" si="1"/>
        <v>26</v>
      </c>
      <c r="M39" s="13">
        <f t="shared" si="3"/>
        <v>15</v>
      </c>
      <c r="N39" s="13" t="s">
        <v>104</v>
      </c>
    </row>
    <row r="40" spans="1:14" s="30" customFormat="1">
      <c r="A40" s="10">
        <v>2</v>
      </c>
      <c r="B40" s="10" t="s">
        <v>71</v>
      </c>
      <c r="C40" s="25" t="s">
        <v>70</v>
      </c>
      <c r="D40" s="13"/>
      <c r="E40" s="13" t="s">
        <v>105</v>
      </c>
      <c r="F40" s="13">
        <v>28.49</v>
      </c>
      <c r="G40" s="13">
        <v>81</v>
      </c>
      <c r="H40" s="13" t="str">
        <f t="shared" si="2"/>
        <v/>
      </c>
      <c r="I40" s="13">
        <f t="shared" si="0"/>
        <v>81</v>
      </c>
      <c r="J40" s="16">
        <v>0.19857638888888887</v>
      </c>
      <c r="K40" s="13"/>
      <c r="L40" s="13">
        <f t="shared" si="1"/>
        <v>27</v>
      </c>
      <c r="M40" s="13">
        <f t="shared" si="3"/>
        <v>15</v>
      </c>
      <c r="N40" s="13" t="s">
        <v>106</v>
      </c>
    </row>
    <row r="41" spans="1:14" s="30" customFormat="1">
      <c r="A41" s="10">
        <v>1</v>
      </c>
      <c r="B41" s="10"/>
      <c r="C41" s="25" t="s">
        <v>70</v>
      </c>
      <c r="D41" s="13"/>
      <c r="E41" s="13" t="s">
        <v>107</v>
      </c>
      <c r="F41" s="13">
        <v>23.01</v>
      </c>
      <c r="G41" s="13">
        <v>81</v>
      </c>
      <c r="H41" s="13" t="str">
        <f t="shared" si="2"/>
        <v/>
      </c>
      <c r="I41" s="13">
        <f t="shared" si="0"/>
        <v>81</v>
      </c>
      <c r="J41" s="16">
        <v>0.19856481481481481</v>
      </c>
      <c r="K41" s="13"/>
      <c r="L41" s="13">
        <f t="shared" si="1"/>
        <v>27</v>
      </c>
      <c r="M41" s="13">
        <f t="shared" si="3"/>
        <v>19</v>
      </c>
      <c r="N41" s="13" t="s">
        <v>108</v>
      </c>
    </row>
    <row r="42" spans="1:14" s="30" customFormat="1">
      <c r="A42" s="10">
        <v>2</v>
      </c>
      <c r="B42" s="10" t="s">
        <v>71</v>
      </c>
      <c r="C42" s="25" t="s">
        <v>70</v>
      </c>
      <c r="D42" s="13"/>
      <c r="E42" s="13" t="s">
        <v>109</v>
      </c>
      <c r="F42" s="13">
        <v>21.58</v>
      </c>
      <c r="G42" s="13">
        <v>77</v>
      </c>
      <c r="H42" s="13" t="str">
        <f t="shared" si="2"/>
        <v/>
      </c>
      <c r="I42" s="13">
        <f t="shared" si="0"/>
        <v>77</v>
      </c>
      <c r="J42" s="16">
        <v>0.24910879629629631</v>
      </c>
      <c r="K42" s="13"/>
      <c r="L42" s="13">
        <f t="shared" si="1"/>
        <v>29</v>
      </c>
      <c r="M42" s="13">
        <f t="shared" si="3"/>
        <v>23</v>
      </c>
      <c r="N42" s="13" t="s">
        <v>110</v>
      </c>
    </row>
    <row r="43" spans="1:14" s="30" customFormat="1">
      <c r="A43" s="10">
        <v>2</v>
      </c>
      <c r="B43" s="10" t="s">
        <v>71</v>
      </c>
      <c r="C43" s="25" t="s">
        <v>70</v>
      </c>
      <c r="D43" s="13"/>
      <c r="E43" s="35" t="s">
        <v>75</v>
      </c>
      <c r="F43" s="13">
        <v>20</v>
      </c>
      <c r="G43" s="13">
        <v>71</v>
      </c>
      <c r="H43" s="13" t="str">
        <f t="shared" si="2"/>
        <v/>
      </c>
      <c r="I43" s="13">
        <f t="shared" si="0"/>
        <v>71</v>
      </c>
      <c r="J43" s="16">
        <v>0.1190625</v>
      </c>
      <c r="K43" s="13"/>
      <c r="L43" s="13">
        <f t="shared" si="1"/>
        <v>30</v>
      </c>
      <c r="M43" s="13">
        <f t="shared" si="3"/>
        <v>22</v>
      </c>
      <c r="N43" s="13" t="s">
        <v>112</v>
      </c>
    </row>
    <row r="44" spans="1:14" s="30" customFormat="1">
      <c r="A44" s="10">
        <v>1</v>
      </c>
      <c r="B44" s="10" t="s">
        <v>71</v>
      </c>
      <c r="C44" s="25" t="s">
        <v>70</v>
      </c>
      <c r="D44" s="13"/>
      <c r="E44" s="13" t="s">
        <v>113</v>
      </c>
      <c r="F44" s="13">
        <v>20.8</v>
      </c>
      <c r="G44" s="13">
        <v>69</v>
      </c>
      <c r="H44" s="13" t="str">
        <f t="shared" si="2"/>
        <v/>
      </c>
      <c r="I44" s="13">
        <f t="shared" si="0"/>
        <v>69</v>
      </c>
      <c r="J44" s="16">
        <v>0.11413194444444445</v>
      </c>
      <c r="K44" s="13"/>
      <c r="L44" s="13">
        <f t="shared" si="1"/>
        <v>31</v>
      </c>
      <c r="M44" s="13">
        <f t="shared" si="3"/>
        <v>22</v>
      </c>
      <c r="N44" s="13" t="s">
        <v>114</v>
      </c>
    </row>
    <row r="45" spans="1:14" s="30" customFormat="1">
      <c r="A45" s="10">
        <v>3</v>
      </c>
      <c r="B45" s="10" t="s">
        <v>71</v>
      </c>
      <c r="C45" s="25" t="s">
        <v>70</v>
      </c>
      <c r="D45" s="13"/>
      <c r="E45" s="13" t="s">
        <v>115</v>
      </c>
      <c r="F45" s="13">
        <v>26.46</v>
      </c>
      <c r="G45" s="13">
        <v>67</v>
      </c>
      <c r="H45" s="13" t="str">
        <f t="shared" si="2"/>
        <v/>
      </c>
      <c r="I45" s="13">
        <f t="shared" si="0"/>
        <v>67</v>
      </c>
      <c r="J45" s="16">
        <v>0.17024305555555555</v>
      </c>
      <c r="K45" s="13"/>
      <c r="L45" s="13">
        <f t="shared" si="1"/>
        <v>32</v>
      </c>
      <c r="M45" s="13">
        <f t="shared" si="3"/>
        <v>22</v>
      </c>
      <c r="N45" s="13" t="s">
        <v>116</v>
      </c>
    </row>
    <row r="46" spans="1:14" s="30" customFormat="1">
      <c r="A46" s="10">
        <v>1</v>
      </c>
      <c r="B46" s="10"/>
      <c r="C46" s="25" t="s">
        <v>70</v>
      </c>
      <c r="D46" s="13"/>
      <c r="E46" s="13" t="s">
        <v>119</v>
      </c>
      <c r="F46" s="13">
        <v>20.59</v>
      </c>
      <c r="G46" s="13">
        <v>61</v>
      </c>
      <c r="H46" s="13" t="str">
        <f t="shared" si="2"/>
        <v/>
      </c>
      <c r="I46" s="13">
        <f t="shared" si="0"/>
        <v>61</v>
      </c>
      <c r="J46" s="16">
        <v>0.23525462962962962</v>
      </c>
      <c r="K46" s="13"/>
      <c r="L46" s="13">
        <f t="shared" si="1"/>
        <v>34</v>
      </c>
      <c r="M46" s="13">
        <f t="shared" si="3"/>
        <v>20</v>
      </c>
      <c r="N46" s="13" t="s">
        <v>118</v>
      </c>
    </row>
    <row r="47" spans="1:14" s="30" customFormat="1">
      <c r="A47" s="10">
        <v>3</v>
      </c>
      <c r="B47" s="10" t="s">
        <v>71</v>
      </c>
      <c r="C47" s="25" t="s">
        <v>70</v>
      </c>
      <c r="D47" s="13"/>
      <c r="E47" s="13" t="s">
        <v>117</v>
      </c>
      <c r="F47" s="13">
        <v>20.260000000000002</v>
      </c>
      <c r="G47" s="13">
        <v>61</v>
      </c>
      <c r="H47" s="13" t="str">
        <f t="shared" si="2"/>
        <v/>
      </c>
      <c r="I47" s="13">
        <f t="shared" si="0"/>
        <v>61</v>
      </c>
      <c r="J47" s="16">
        <v>0.23608796296296297</v>
      </c>
      <c r="K47" s="13"/>
      <c r="L47" s="13">
        <f t="shared" si="1"/>
        <v>34</v>
      </c>
      <c r="M47" s="13">
        <f t="shared" si="3"/>
        <v>20</v>
      </c>
      <c r="N47" s="13" t="s">
        <v>118</v>
      </c>
    </row>
    <row r="48" spans="1:14" s="30" customFormat="1">
      <c r="A48" s="10">
        <v>1</v>
      </c>
      <c r="B48" s="10"/>
      <c r="C48" s="25" t="s">
        <v>70</v>
      </c>
      <c r="D48" s="13"/>
      <c r="E48" s="13" t="s">
        <v>120</v>
      </c>
      <c r="F48" s="13">
        <v>19.440000000000001</v>
      </c>
      <c r="G48" s="13">
        <v>57</v>
      </c>
      <c r="H48" s="13" t="str">
        <f t="shared" si="2"/>
        <v/>
      </c>
      <c r="I48" s="13">
        <f t="shared" si="0"/>
        <v>57</v>
      </c>
      <c r="J48" s="16">
        <v>0.14944444444444446</v>
      </c>
      <c r="K48" s="13"/>
      <c r="L48" s="13">
        <f t="shared" si="1"/>
        <v>37</v>
      </c>
      <c r="M48" s="13" t="str">
        <f t="shared" si="3"/>
        <v/>
      </c>
      <c r="N48" s="13"/>
    </row>
    <row r="49" spans="1:14" s="30" customFormat="1">
      <c r="A49" s="10">
        <v>1</v>
      </c>
      <c r="B49" s="10"/>
      <c r="C49" s="25" t="s">
        <v>70</v>
      </c>
      <c r="D49" s="13"/>
      <c r="E49" s="13" t="s">
        <v>121</v>
      </c>
      <c r="F49" s="13">
        <v>21.37</v>
      </c>
      <c r="G49" s="13">
        <v>56</v>
      </c>
      <c r="H49" s="13" t="str">
        <f t="shared" ref="H49:H73" si="4">IF(J49&gt;6/24,-ROUNDUP((J49-6/24)*24*60,0),"")</f>
        <v/>
      </c>
      <c r="I49" s="13">
        <f t="shared" si="0"/>
        <v>56</v>
      </c>
      <c r="J49" s="16">
        <v>0.14304398148148148</v>
      </c>
      <c r="K49" s="13"/>
      <c r="L49" s="13">
        <f t="shared" si="1"/>
        <v>38</v>
      </c>
      <c r="M49" s="13" t="str">
        <f t="shared" ref="M49:M74" si="5">IF(N49="","",LEN(TRIM(N49))-LEN(SUBSTITUTE(TRIM(N49),",",""))+1)</f>
        <v/>
      </c>
      <c r="N49" s="13"/>
    </row>
    <row r="50" spans="1:14" s="30" customFormat="1">
      <c r="A50" s="10">
        <v>1</v>
      </c>
      <c r="B50" s="10"/>
      <c r="C50" s="25" t="s">
        <v>70</v>
      </c>
      <c r="D50" s="13"/>
      <c r="E50" s="13" t="s">
        <v>130</v>
      </c>
      <c r="F50" s="13">
        <v>10.24</v>
      </c>
      <c r="G50" s="13">
        <v>56</v>
      </c>
      <c r="H50" s="13" t="str">
        <f t="shared" si="4"/>
        <v/>
      </c>
      <c r="I50" s="13">
        <f t="shared" si="0"/>
        <v>56</v>
      </c>
      <c r="J50" s="16">
        <v>0.14379629629629628</v>
      </c>
      <c r="K50" s="13"/>
      <c r="L50" s="13">
        <f t="shared" si="1"/>
        <v>38</v>
      </c>
      <c r="M50" s="13">
        <f t="shared" si="5"/>
        <v>15</v>
      </c>
      <c r="N50" s="13" t="s">
        <v>177</v>
      </c>
    </row>
    <row r="51" spans="1:14" s="30" customFormat="1">
      <c r="A51" s="10">
        <v>1</v>
      </c>
      <c r="B51" s="10" t="s">
        <v>71</v>
      </c>
      <c r="C51" s="25" t="s">
        <v>70</v>
      </c>
      <c r="D51" s="13"/>
      <c r="E51" s="13" t="s">
        <v>122</v>
      </c>
      <c r="F51" s="13">
        <v>15.42</v>
      </c>
      <c r="G51" s="13">
        <v>55</v>
      </c>
      <c r="H51" s="13" t="str">
        <f t="shared" si="4"/>
        <v/>
      </c>
      <c r="I51" s="13">
        <f t="shared" si="0"/>
        <v>55</v>
      </c>
      <c r="J51" s="16">
        <v>0.10062500000000001</v>
      </c>
      <c r="K51" s="13"/>
      <c r="L51" s="13">
        <f t="shared" si="1"/>
        <v>42</v>
      </c>
      <c r="M51" s="13" t="str">
        <f t="shared" si="5"/>
        <v/>
      </c>
      <c r="N51" s="13"/>
    </row>
    <row r="52" spans="1:14" s="30" customFormat="1">
      <c r="A52" s="10">
        <v>1</v>
      </c>
      <c r="B52" s="10" t="s">
        <v>71</v>
      </c>
      <c r="C52" s="25" t="s">
        <v>70</v>
      </c>
      <c r="D52" s="13"/>
      <c r="E52" s="13" t="s">
        <v>123</v>
      </c>
      <c r="F52" s="13">
        <v>15.64</v>
      </c>
      <c r="G52" s="13">
        <v>55</v>
      </c>
      <c r="H52" s="13" t="str">
        <f t="shared" si="4"/>
        <v/>
      </c>
      <c r="I52" s="13">
        <f t="shared" si="0"/>
        <v>55</v>
      </c>
      <c r="J52" s="16">
        <v>0.10062500000000001</v>
      </c>
      <c r="K52" s="13"/>
      <c r="L52" s="13">
        <f t="shared" si="1"/>
        <v>42</v>
      </c>
      <c r="M52" s="13" t="str">
        <f t="shared" si="5"/>
        <v/>
      </c>
      <c r="N52" s="13"/>
    </row>
    <row r="53" spans="1:14" s="30" customFormat="1">
      <c r="A53" s="10">
        <v>1</v>
      </c>
      <c r="B53" s="10" t="s">
        <v>71</v>
      </c>
      <c r="C53" s="25" t="s">
        <v>70</v>
      </c>
      <c r="D53" s="13"/>
      <c r="E53" s="13" t="s">
        <v>19</v>
      </c>
      <c r="F53" s="13">
        <v>22.39</v>
      </c>
      <c r="G53" s="13">
        <v>46</v>
      </c>
      <c r="H53" s="13" t="str">
        <f t="shared" si="4"/>
        <v/>
      </c>
      <c r="I53" s="13">
        <f t="shared" si="0"/>
        <v>46</v>
      </c>
      <c r="J53" s="16">
        <v>7.2488425925925928E-2</v>
      </c>
      <c r="K53" s="13"/>
      <c r="L53" s="13">
        <f t="shared" si="1"/>
        <v>45</v>
      </c>
      <c r="M53" s="13">
        <f t="shared" si="5"/>
        <v>13</v>
      </c>
      <c r="N53" s="13" t="s">
        <v>175</v>
      </c>
    </row>
    <row r="54" spans="1:14" s="30" customFormat="1">
      <c r="A54" s="10">
        <v>1</v>
      </c>
      <c r="B54" s="10" t="s">
        <v>71</v>
      </c>
      <c r="C54" s="25" t="s">
        <v>70</v>
      </c>
      <c r="D54" s="13"/>
      <c r="E54" s="13" t="s">
        <v>12</v>
      </c>
      <c r="F54" s="13">
        <v>22.39</v>
      </c>
      <c r="G54" s="13">
        <v>46</v>
      </c>
      <c r="H54" s="13" t="str">
        <f t="shared" si="4"/>
        <v/>
      </c>
      <c r="I54" s="13">
        <f t="shared" si="0"/>
        <v>46</v>
      </c>
      <c r="J54" s="16">
        <v>0.1973263888888889</v>
      </c>
      <c r="K54" s="13"/>
      <c r="L54" s="13">
        <f t="shared" si="1"/>
        <v>45</v>
      </c>
      <c r="M54" s="13" t="str">
        <f t="shared" si="5"/>
        <v/>
      </c>
      <c r="N54" s="13"/>
    </row>
    <row r="55" spans="1:14" s="30" customFormat="1">
      <c r="A55" s="10">
        <v>1</v>
      </c>
      <c r="B55" s="10" t="s">
        <v>71</v>
      </c>
      <c r="C55" s="25" t="s">
        <v>70</v>
      </c>
      <c r="D55" s="13"/>
      <c r="E55" s="13" t="s">
        <v>187</v>
      </c>
      <c r="F55" s="15">
        <v>23.67</v>
      </c>
      <c r="G55" s="13">
        <v>43</v>
      </c>
      <c r="H55" s="13" t="str">
        <f t="shared" si="4"/>
        <v/>
      </c>
      <c r="I55" s="13">
        <f t="shared" si="0"/>
        <v>43</v>
      </c>
      <c r="J55" s="16">
        <v>0.21259259259259258</v>
      </c>
      <c r="K55" s="13"/>
      <c r="L55" s="13">
        <f t="shared" si="1"/>
        <v>48</v>
      </c>
      <c r="M55" s="13">
        <f t="shared" si="5"/>
        <v>12</v>
      </c>
      <c r="N55" s="13" t="s">
        <v>188</v>
      </c>
    </row>
    <row r="56" spans="1:14" s="30" customFormat="1">
      <c r="A56" s="10">
        <v>1</v>
      </c>
      <c r="B56" s="10" t="s">
        <v>71</v>
      </c>
      <c r="C56" s="25" t="s">
        <v>70</v>
      </c>
      <c r="D56" s="13"/>
      <c r="E56" s="13" t="s">
        <v>124</v>
      </c>
      <c r="F56" s="13">
        <v>20.69</v>
      </c>
      <c r="G56" s="13">
        <v>42</v>
      </c>
      <c r="H56" s="13" t="str">
        <f t="shared" si="4"/>
        <v/>
      </c>
      <c r="I56" s="13">
        <f t="shared" si="0"/>
        <v>42</v>
      </c>
      <c r="J56" s="16">
        <v>0.22318287037037035</v>
      </c>
      <c r="K56" s="13"/>
      <c r="L56" s="13">
        <f t="shared" si="1"/>
        <v>51</v>
      </c>
      <c r="M56" s="13">
        <f t="shared" si="5"/>
        <v>12</v>
      </c>
      <c r="N56" s="13" t="s">
        <v>125</v>
      </c>
    </row>
    <row r="57" spans="1:14" s="30" customFormat="1">
      <c r="A57" s="10">
        <v>1</v>
      </c>
      <c r="B57" s="10" t="s">
        <v>71</v>
      </c>
      <c r="C57" s="25" t="s">
        <v>70</v>
      </c>
      <c r="D57" s="13"/>
      <c r="E57" s="13" t="s">
        <v>126</v>
      </c>
      <c r="F57" s="13">
        <v>20.8</v>
      </c>
      <c r="G57" s="13">
        <v>42</v>
      </c>
      <c r="H57" s="13" t="str">
        <f t="shared" si="4"/>
        <v/>
      </c>
      <c r="I57" s="13">
        <f t="shared" si="0"/>
        <v>42</v>
      </c>
      <c r="J57" s="16">
        <v>0.2209837962962963</v>
      </c>
      <c r="K57" s="13"/>
      <c r="L57" s="13">
        <f t="shared" si="1"/>
        <v>51</v>
      </c>
      <c r="M57" s="13">
        <f t="shared" si="5"/>
        <v>11</v>
      </c>
      <c r="N57" s="13" t="s">
        <v>127</v>
      </c>
    </row>
    <row r="58" spans="1:14" s="30" customFormat="1">
      <c r="A58" s="10">
        <v>2</v>
      </c>
      <c r="B58" s="10" t="s">
        <v>71</v>
      </c>
      <c r="C58" s="25" t="s">
        <v>70</v>
      </c>
      <c r="D58" s="13"/>
      <c r="E58" s="13" t="s">
        <v>128</v>
      </c>
      <c r="F58" s="13">
        <v>14.42</v>
      </c>
      <c r="G58" s="13">
        <v>42</v>
      </c>
      <c r="H58" s="13" t="str">
        <f t="shared" si="4"/>
        <v/>
      </c>
      <c r="I58" s="13">
        <f t="shared" si="0"/>
        <v>42</v>
      </c>
      <c r="J58" s="16">
        <v>0.1111111111111111</v>
      </c>
      <c r="K58" s="13"/>
      <c r="L58" s="13">
        <f t="shared" si="1"/>
        <v>51</v>
      </c>
      <c r="M58" s="13">
        <f t="shared" si="5"/>
        <v>16</v>
      </c>
      <c r="N58" s="13" t="s">
        <v>129</v>
      </c>
    </row>
    <row r="59" spans="1:14" s="30" customFormat="1">
      <c r="A59" s="10">
        <v>1</v>
      </c>
      <c r="B59" s="10"/>
      <c r="C59" s="25" t="s">
        <v>70</v>
      </c>
      <c r="D59" s="13"/>
      <c r="E59" s="13" t="s">
        <v>131</v>
      </c>
      <c r="F59" s="13">
        <v>7.8</v>
      </c>
      <c r="G59" s="13">
        <v>39</v>
      </c>
      <c r="H59" s="13" t="str">
        <f t="shared" si="4"/>
        <v/>
      </c>
      <c r="I59" s="13">
        <f t="shared" si="0"/>
        <v>39</v>
      </c>
      <c r="J59" s="16">
        <v>0.10974537037037037</v>
      </c>
      <c r="K59" s="13"/>
      <c r="L59" s="13">
        <f t="shared" si="1"/>
        <v>54</v>
      </c>
      <c r="M59" s="13" t="str">
        <f t="shared" si="5"/>
        <v/>
      </c>
      <c r="N59" s="13"/>
    </row>
    <row r="60" spans="1:14" s="30" customFormat="1">
      <c r="A60" s="10">
        <v>1</v>
      </c>
      <c r="B60" s="10"/>
      <c r="C60" s="25" t="s">
        <v>70</v>
      </c>
      <c r="D60" s="13"/>
      <c r="E60" s="13" t="s">
        <v>138</v>
      </c>
      <c r="F60" s="13">
        <v>9.68</v>
      </c>
      <c r="G60" s="13">
        <v>37</v>
      </c>
      <c r="H60" s="13" t="str">
        <f t="shared" si="4"/>
        <v/>
      </c>
      <c r="I60" s="13">
        <f t="shared" si="0"/>
        <v>37</v>
      </c>
      <c r="J60" s="16">
        <v>9.3831018518518508E-2</v>
      </c>
      <c r="K60" s="13"/>
      <c r="L60" s="13">
        <f t="shared" si="1"/>
        <v>55</v>
      </c>
      <c r="M60" s="13">
        <f t="shared" si="5"/>
        <v>13</v>
      </c>
      <c r="N60" s="13" t="s">
        <v>176</v>
      </c>
    </row>
    <row r="61" spans="1:14" s="30" customFormat="1">
      <c r="A61" s="10">
        <v>1</v>
      </c>
      <c r="B61" s="10"/>
      <c r="C61" s="25" t="s">
        <v>70</v>
      </c>
      <c r="D61" s="13"/>
      <c r="E61" s="13" t="s">
        <v>132</v>
      </c>
      <c r="F61" s="13">
        <v>19.010000000000002</v>
      </c>
      <c r="G61" s="13">
        <v>35</v>
      </c>
      <c r="H61" s="13" t="str">
        <f t="shared" si="4"/>
        <v/>
      </c>
      <c r="I61" s="13">
        <f t="shared" si="0"/>
        <v>35</v>
      </c>
      <c r="J61" s="16">
        <v>0.22925925925925927</v>
      </c>
      <c r="K61" s="13"/>
      <c r="L61" s="13">
        <f t="shared" si="1"/>
        <v>56</v>
      </c>
      <c r="M61" s="13">
        <f t="shared" si="5"/>
        <v>10</v>
      </c>
      <c r="N61" s="13" t="s">
        <v>133</v>
      </c>
    </row>
    <row r="62" spans="1:14" s="30" customFormat="1">
      <c r="A62" s="10">
        <v>3</v>
      </c>
      <c r="B62" s="10" t="s">
        <v>71</v>
      </c>
      <c r="C62" s="25" t="s">
        <v>70</v>
      </c>
      <c r="D62" s="13"/>
      <c r="E62" s="26" t="s">
        <v>183</v>
      </c>
      <c r="F62" s="13">
        <v>13.49</v>
      </c>
      <c r="G62" s="13">
        <v>34</v>
      </c>
      <c r="H62" s="13" t="str">
        <f t="shared" si="4"/>
        <v/>
      </c>
      <c r="I62" s="13">
        <f t="shared" si="0"/>
        <v>34</v>
      </c>
      <c r="J62" s="16">
        <v>0.1336111111111111</v>
      </c>
      <c r="K62" s="13"/>
      <c r="L62" s="13">
        <f t="shared" si="1"/>
        <v>57</v>
      </c>
      <c r="M62" s="13" t="str">
        <f t="shared" si="5"/>
        <v/>
      </c>
      <c r="N62" s="13"/>
    </row>
    <row r="63" spans="1:14" s="30" customFormat="1">
      <c r="A63" s="10">
        <v>1</v>
      </c>
      <c r="B63" s="10"/>
      <c r="C63" s="25" t="s">
        <v>70</v>
      </c>
      <c r="D63" s="13"/>
      <c r="E63" s="13" t="s">
        <v>136</v>
      </c>
      <c r="F63" s="13">
        <v>10</v>
      </c>
      <c r="G63" s="13">
        <v>26</v>
      </c>
      <c r="H63" s="13" t="str">
        <f t="shared" si="4"/>
        <v/>
      </c>
      <c r="I63" s="13">
        <f t="shared" si="0"/>
        <v>26</v>
      </c>
      <c r="J63" s="16">
        <v>0.24938657407407408</v>
      </c>
      <c r="K63" s="13"/>
      <c r="L63" s="13">
        <f t="shared" si="1"/>
        <v>60</v>
      </c>
      <c r="M63" s="13">
        <f t="shared" si="5"/>
        <v>8</v>
      </c>
      <c r="N63" s="13" t="s">
        <v>137</v>
      </c>
    </row>
    <row r="64" spans="1:14" s="30" customFormat="1">
      <c r="A64" s="10">
        <v>2</v>
      </c>
      <c r="B64" s="10" t="s">
        <v>71</v>
      </c>
      <c r="C64" s="25" t="s">
        <v>70</v>
      </c>
      <c r="D64" s="13"/>
      <c r="E64" s="13" t="s">
        <v>73</v>
      </c>
      <c r="F64" s="13">
        <v>28</v>
      </c>
      <c r="G64" s="13">
        <v>25</v>
      </c>
      <c r="H64" s="13" t="str">
        <f t="shared" si="4"/>
        <v/>
      </c>
      <c r="I64" s="13">
        <f t="shared" si="0"/>
        <v>25</v>
      </c>
      <c r="J64" s="16">
        <v>5.8287037037037033E-2</v>
      </c>
      <c r="K64" s="13"/>
      <c r="L64" s="13">
        <f t="shared" si="1"/>
        <v>61</v>
      </c>
      <c r="M64" s="13">
        <f t="shared" si="5"/>
        <v>10</v>
      </c>
      <c r="N64" s="13" t="s">
        <v>139</v>
      </c>
    </row>
    <row r="65" spans="1:14" s="31" customFormat="1">
      <c r="A65" s="4">
        <v>2</v>
      </c>
      <c r="B65" s="4" t="s">
        <v>71</v>
      </c>
      <c r="C65" s="20" t="s">
        <v>70</v>
      </c>
      <c r="D65" s="20"/>
      <c r="E65" s="20" t="s">
        <v>145</v>
      </c>
      <c r="F65" s="20">
        <v>12.54</v>
      </c>
      <c r="G65" s="20">
        <v>24</v>
      </c>
      <c r="H65" s="20" t="str">
        <f t="shared" si="4"/>
        <v/>
      </c>
      <c r="I65" s="20">
        <f t="shared" si="0"/>
        <v>24</v>
      </c>
      <c r="J65" s="23">
        <v>9.9456018518518527E-2</v>
      </c>
      <c r="K65" s="20"/>
      <c r="L65" s="20">
        <f t="shared" si="1"/>
        <v>62</v>
      </c>
      <c r="M65" s="20" t="str">
        <f t="shared" si="5"/>
        <v/>
      </c>
      <c r="N65" s="20"/>
    </row>
    <row r="66" spans="1:14" s="31" customFormat="1">
      <c r="A66" s="4">
        <v>1</v>
      </c>
      <c r="B66" s="4"/>
      <c r="C66" s="20" t="s">
        <v>70</v>
      </c>
      <c r="D66" s="20"/>
      <c r="E66" s="20" t="s">
        <v>140</v>
      </c>
      <c r="F66" s="20">
        <v>10.97</v>
      </c>
      <c r="G66" s="20">
        <v>24</v>
      </c>
      <c r="H66" s="20" t="str">
        <f t="shared" si="4"/>
        <v/>
      </c>
      <c r="I66" s="20">
        <f t="shared" ref="I66:I76" si="6">SUM(G66:H66)</f>
        <v>24</v>
      </c>
      <c r="J66" s="23">
        <v>0.1236226851851852</v>
      </c>
      <c r="K66" s="20"/>
      <c r="L66" s="20">
        <f t="shared" ref="L66:L76" si="7">RANK(I66,$I$2:$I$76,0)</f>
        <v>62</v>
      </c>
      <c r="M66" s="20">
        <f t="shared" si="5"/>
        <v>6</v>
      </c>
      <c r="N66" s="20" t="s">
        <v>141</v>
      </c>
    </row>
    <row r="67" spans="1:14" s="31" customFormat="1">
      <c r="A67" s="4">
        <v>1</v>
      </c>
      <c r="B67" s="4"/>
      <c r="C67" s="20" t="s">
        <v>70</v>
      </c>
      <c r="D67" s="20"/>
      <c r="E67" s="20" t="s">
        <v>143</v>
      </c>
      <c r="F67" s="20">
        <v>11.36</v>
      </c>
      <c r="G67" s="20">
        <v>24</v>
      </c>
      <c r="H67" s="20" t="str">
        <f t="shared" si="4"/>
        <v/>
      </c>
      <c r="I67" s="20">
        <f t="shared" si="6"/>
        <v>24</v>
      </c>
      <c r="J67" s="23">
        <v>0.12180555555555556</v>
      </c>
      <c r="K67" s="20"/>
      <c r="L67" s="20">
        <f t="shared" si="7"/>
        <v>62</v>
      </c>
      <c r="M67" s="20">
        <f t="shared" si="5"/>
        <v>6</v>
      </c>
      <c r="N67" s="20" t="s">
        <v>141</v>
      </c>
    </row>
    <row r="68" spans="1:14" s="31" customFormat="1">
      <c r="A68" s="4">
        <v>1</v>
      </c>
      <c r="B68" s="4"/>
      <c r="C68" s="20" t="s">
        <v>70</v>
      </c>
      <c r="D68" s="20"/>
      <c r="E68" s="20" t="s">
        <v>142</v>
      </c>
      <c r="F68" s="20">
        <v>11.11</v>
      </c>
      <c r="G68" s="20">
        <v>24</v>
      </c>
      <c r="H68" s="20" t="str">
        <f t="shared" si="4"/>
        <v/>
      </c>
      <c r="I68" s="20">
        <f t="shared" si="6"/>
        <v>24</v>
      </c>
      <c r="J68" s="23">
        <v>0.12241898148148149</v>
      </c>
      <c r="K68" s="20"/>
      <c r="L68" s="20">
        <f t="shared" si="7"/>
        <v>62</v>
      </c>
      <c r="M68" s="20">
        <f t="shared" si="5"/>
        <v>6</v>
      </c>
      <c r="N68" s="20" t="s">
        <v>141</v>
      </c>
    </row>
    <row r="69" spans="1:14" s="30" customFormat="1">
      <c r="A69" s="10">
        <v>3</v>
      </c>
      <c r="B69" s="10" t="s">
        <v>71</v>
      </c>
      <c r="C69" s="25" t="s">
        <v>70</v>
      </c>
      <c r="D69" s="13"/>
      <c r="E69" s="13" t="s">
        <v>181</v>
      </c>
      <c r="F69" s="13">
        <v>7.44</v>
      </c>
      <c r="G69" s="13">
        <v>23</v>
      </c>
      <c r="H69" s="13" t="str">
        <f t="shared" si="4"/>
        <v/>
      </c>
      <c r="I69" s="13">
        <f t="shared" si="6"/>
        <v>23</v>
      </c>
      <c r="J69" s="16">
        <v>7.1145833333333339E-2</v>
      </c>
      <c r="K69" s="13"/>
      <c r="L69" s="13">
        <f t="shared" si="7"/>
        <v>66</v>
      </c>
      <c r="M69" s="13">
        <f t="shared" si="5"/>
        <v>10</v>
      </c>
      <c r="N69" s="13" t="s">
        <v>144</v>
      </c>
    </row>
    <row r="70" spans="1:14" s="31" customFormat="1">
      <c r="A70" s="4">
        <v>1</v>
      </c>
      <c r="B70" s="4"/>
      <c r="C70" s="20" t="s">
        <v>70</v>
      </c>
      <c r="D70" s="20"/>
      <c r="E70" s="20" t="s">
        <v>146</v>
      </c>
      <c r="F70" s="20">
        <v>5.41</v>
      </c>
      <c r="G70" s="20">
        <v>12</v>
      </c>
      <c r="H70" s="20" t="str">
        <f t="shared" si="4"/>
        <v/>
      </c>
      <c r="I70" s="20">
        <f t="shared" si="6"/>
        <v>12</v>
      </c>
      <c r="J70" s="23">
        <v>6.6006944444444438E-2</v>
      </c>
      <c r="K70" s="20"/>
      <c r="L70" s="20">
        <f t="shared" si="7"/>
        <v>69</v>
      </c>
      <c r="M70" s="20">
        <f t="shared" si="5"/>
        <v>3</v>
      </c>
      <c r="N70" s="20" t="s">
        <v>147</v>
      </c>
    </row>
    <row r="71" spans="1:14" s="31" customFormat="1">
      <c r="A71" s="4">
        <v>1</v>
      </c>
      <c r="B71" s="4"/>
      <c r="C71" s="20" t="s">
        <v>70</v>
      </c>
      <c r="D71" s="20"/>
      <c r="E71" s="20" t="s">
        <v>148</v>
      </c>
      <c r="F71" s="20">
        <v>2.37</v>
      </c>
      <c r="G71" s="20">
        <v>8</v>
      </c>
      <c r="H71" s="20" t="str">
        <f t="shared" si="4"/>
        <v/>
      </c>
      <c r="I71" s="20">
        <f t="shared" si="6"/>
        <v>8</v>
      </c>
      <c r="J71" s="23">
        <v>2.8275462962962964E-2</v>
      </c>
      <c r="K71" s="20"/>
      <c r="L71" s="20">
        <f t="shared" si="7"/>
        <v>72</v>
      </c>
      <c r="M71" s="20">
        <f t="shared" si="5"/>
        <v>4</v>
      </c>
      <c r="N71" s="20" t="s">
        <v>149</v>
      </c>
    </row>
    <row r="72" spans="1:14" s="31" customFormat="1">
      <c r="A72" s="4">
        <v>1</v>
      </c>
      <c r="B72" s="4"/>
      <c r="C72" s="20" t="s">
        <v>70</v>
      </c>
      <c r="D72" s="20"/>
      <c r="E72" s="20" t="s">
        <v>21</v>
      </c>
      <c r="F72" s="20">
        <v>0</v>
      </c>
      <c r="G72" s="20">
        <v>3</v>
      </c>
      <c r="H72" s="20" t="str">
        <f t="shared" si="4"/>
        <v/>
      </c>
      <c r="I72" s="20">
        <f t="shared" si="6"/>
        <v>3</v>
      </c>
      <c r="J72" s="23">
        <v>1.273148148148148E-4</v>
      </c>
      <c r="K72" s="20"/>
      <c r="L72" s="20">
        <f t="shared" si="7"/>
        <v>73</v>
      </c>
      <c r="M72" s="20" t="str">
        <f t="shared" si="5"/>
        <v/>
      </c>
      <c r="N72" s="20"/>
    </row>
    <row r="73" spans="1:14" s="30" customFormat="1">
      <c r="A73" s="4">
        <v>1</v>
      </c>
      <c r="B73" s="10"/>
      <c r="C73" s="25" t="s">
        <v>70</v>
      </c>
      <c r="D73" s="13"/>
      <c r="E73" s="13" t="s">
        <v>134</v>
      </c>
      <c r="F73" s="13">
        <v>52.7</v>
      </c>
      <c r="G73" s="13">
        <v>34</v>
      </c>
      <c r="H73" s="13">
        <f t="shared" si="4"/>
        <v>-58</v>
      </c>
      <c r="I73" s="13">
        <f t="shared" si="6"/>
        <v>-24</v>
      </c>
      <c r="J73" s="16">
        <v>0.28971064814814812</v>
      </c>
      <c r="K73" s="13"/>
      <c r="L73" s="13">
        <f t="shared" si="7"/>
        <v>75</v>
      </c>
      <c r="M73" s="13">
        <f t="shared" si="5"/>
        <v>10</v>
      </c>
      <c r="N73" s="13" t="s">
        <v>135</v>
      </c>
    </row>
    <row r="74" spans="1:14" s="31" customFormat="1">
      <c r="A74" s="4">
        <v>1</v>
      </c>
      <c r="B74" s="4"/>
      <c r="C74" s="20" t="s">
        <v>70</v>
      </c>
      <c r="D74" s="20"/>
      <c r="E74" s="20" t="s">
        <v>150</v>
      </c>
      <c r="F74" s="20"/>
      <c r="G74" s="20"/>
      <c r="H74" s="20"/>
      <c r="I74" s="20">
        <f t="shared" si="6"/>
        <v>0</v>
      </c>
      <c r="J74" s="20"/>
      <c r="K74" s="20"/>
      <c r="L74" s="20">
        <f t="shared" si="7"/>
        <v>74</v>
      </c>
      <c r="M74" s="20" t="str">
        <f t="shared" si="5"/>
        <v/>
      </c>
      <c r="N74" s="20"/>
    </row>
    <row r="75" spans="1:14" s="30" customFormat="1">
      <c r="A75" s="10">
        <v>2</v>
      </c>
      <c r="B75" s="10" t="s">
        <v>71</v>
      </c>
      <c r="C75" s="25"/>
      <c r="D75" s="13"/>
      <c r="E75" s="13" t="s">
        <v>189</v>
      </c>
      <c r="F75" s="13"/>
      <c r="G75" s="13">
        <v>10</v>
      </c>
      <c r="H75" s="13"/>
      <c r="I75" s="13">
        <f t="shared" si="6"/>
        <v>10</v>
      </c>
      <c r="J75" s="13"/>
      <c r="K75" s="13"/>
      <c r="L75" s="13">
        <f t="shared" si="7"/>
        <v>70</v>
      </c>
      <c r="M75" s="13">
        <v>10</v>
      </c>
      <c r="N75" s="13"/>
    </row>
    <row r="76" spans="1:14" s="30" customFormat="1">
      <c r="A76" s="10">
        <v>2</v>
      </c>
      <c r="B76" s="10" t="s">
        <v>71</v>
      </c>
      <c r="C76" s="165"/>
      <c r="D76" s="13"/>
      <c r="E76" s="13" t="s">
        <v>185</v>
      </c>
      <c r="F76" s="13"/>
      <c r="G76" s="13">
        <v>10</v>
      </c>
      <c r="H76" s="13"/>
      <c r="I76" s="13">
        <f t="shared" si="6"/>
        <v>10</v>
      </c>
      <c r="J76" s="13"/>
      <c r="K76" s="13"/>
      <c r="L76" s="13">
        <f t="shared" si="7"/>
        <v>70</v>
      </c>
      <c r="M76" s="13">
        <v>10</v>
      </c>
      <c r="N76" s="13"/>
    </row>
    <row r="77" spans="1:14">
      <c r="A77" s="2">
        <f>SUM(A2:A75)</f>
        <v>98</v>
      </c>
      <c r="B77" s="170">
        <f>SUMIF(B2:B75,"FB",A2:A75)</f>
        <v>63</v>
      </c>
      <c r="C77" s="167" t="s">
        <v>333</v>
      </c>
    </row>
    <row r="78" spans="1:14">
      <c r="A78" s="171" t="s">
        <v>334</v>
      </c>
      <c r="B78" s="172">
        <v>64</v>
      </c>
      <c r="C78" s="168" t="s">
        <v>332</v>
      </c>
      <c r="F78" s="75"/>
      <c r="G78" s="75"/>
      <c r="H78" s="75" t="str">
        <f t="shared" ref="H78" si="8">IF(J78&gt;6/24,-ROUNDUP((J78-6/24)*24*60,0),"")</f>
        <v/>
      </c>
      <c r="I78" s="75">
        <f t="shared" ref="I78" si="9">SUM(G78:H78)</f>
        <v>0</v>
      </c>
      <c r="J78" s="76"/>
      <c r="K78" s="75"/>
      <c r="L78" s="75">
        <f t="shared" ref="L78" si="10">RANK(I78,$I$17:$I$75,0)</f>
        <v>58</v>
      </c>
      <c r="M78" s="75" t="str">
        <f t="shared" ref="M78" si="11">IF(N78="","",LEN(TRIM(N78))-LEN(SUBSTITUTE(TRIM(N78),",",""))+1)</f>
        <v/>
      </c>
      <c r="N78" s="75"/>
    </row>
  </sheetData>
  <autoFilter ref="A1:N77" xr:uid="{62896A8A-9171-498D-A727-37510A452ACE}"/>
  <sortState xmlns:xlrd2="http://schemas.microsoft.com/office/spreadsheetml/2017/richdata2" ref="A17:N77">
    <sortCondition descending="1" ref="I17:I77"/>
  </sortState>
  <conditionalFormatting sqref="E17:E76">
    <cfRule type="duplicateValues" dxfId="1" priority="1"/>
  </conditionalFormatting>
  <hyperlinks>
    <hyperlink ref="C1" r:id="rId1" display="GPS &amp; spliti &gt;&gt;" xr:uid="{C1E7C631-1544-4CFE-8381-3FD786CF668C}"/>
    <hyperlink ref="E1" r:id="rId2" display="Online tabula &gt;&gt;" xr:uid="{C4214DD1-F480-4A14-8B0E-8EFB8E228D0C}"/>
  </hyperlinks>
  <pageMargins left="0.7" right="0.7" top="0.75" bottom="0.75" header="0.3" footer="0.3"/>
  <pageSetup paperSize="9"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opLeftCell="A23" workbookViewId="0">
      <selection activeCell="C52" sqref="C52"/>
    </sheetView>
  </sheetViews>
  <sheetFormatPr defaultRowHeight="15"/>
  <cols>
    <col min="1" max="1" width="4.5" style="1" customWidth="1"/>
    <col min="2" max="2" width="2.625" style="1" customWidth="1"/>
    <col min="3" max="3" width="15.125" style="1" bestFit="1" customWidth="1"/>
    <col min="4" max="4" width="9.875" style="1" bestFit="1" customWidth="1"/>
    <col min="5" max="5" width="18" style="1" customWidth="1"/>
    <col min="6" max="6" width="15.625" style="1" customWidth="1"/>
    <col min="7" max="7" width="9" style="1"/>
    <col min="8" max="8" width="5.25" style="1" customWidth="1"/>
    <col min="9" max="9" width="4.5" style="1" customWidth="1"/>
    <col min="10" max="10" width="9" style="1"/>
    <col min="11" max="11" width="11.5" style="1" customWidth="1"/>
    <col min="12" max="12" width="9" style="1"/>
    <col min="13" max="13" width="5.75" style="1" customWidth="1"/>
    <col min="14" max="14" width="74.125" style="1" customWidth="1"/>
    <col min="15" max="16384" width="9" style="1"/>
  </cols>
  <sheetData>
    <row r="1" spans="1:14" s="2" customFormat="1" ht="35.25" customHeight="1">
      <c r="A1" s="7" t="s">
        <v>77</v>
      </c>
      <c r="B1" s="8" t="s">
        <v>79</v>
      </c>
      <c r="C1" s="74" t="s">
        <v>207</v>
      </c>
      <c r="D1" s="9" t="s">
        <v>62</v>
      </c>
      <c r="E1" s="74" t="s">
        <v>209</v>
      </c>
      <c r="F1" s="9" t="s">
        <v>22</v>
      </c>
      <c r="G1" s="9" t="s">
        <v>64</v>
      </c>
      <c r="H1" s="9" t="s">
        <v>65</v>
      </c>
      <c r="I1" s="9" t="s">
        <v>66</v>
      </c>
      <c r="J1" s="9" t="s">
        <v>78</v>
      </c>
      <c r="K1" s="82" t="s">
        <v>210</v>
      </c>
      <c r="L1" s="9" t="s">
        <v>69</v>
      </c>
      <c r="M1" s="9" t="s">
        <v>67</v>
      </c>
      <c r="N1" s="9" t="s">
        <v>68</v>
      </c>
    </row>
    <row r="2" spans="1:14" ht="23.25">
      <c r="A2" s="1">
        <v>3</v>
      </c>
      <c r="B2" s="6" t="s">
        <v>71</v>
      </c>
      <c r="C2" s="25" t="s">
        <v>63</v>
      </c>
      <c r="D2" s="36">
        <v>43933</v>
      </c>
      <c r="E2" s="37" t="s">
        <v>72</v>
      </c>
      <c r="F2" s="38">
        <v>35.316000000000003</v>
      </c>
      <c r="G2" s="25">
        <v>114</v>
      </c>
      <c r="H2" s="13" t="str">
        <f t="shared" ref="H2:H46" si="0">IF(J2&gt;6/24,-ROUNDUP((J2-6/24)*24*60,0),"")</f>
        <v/>
      </c>
      <c r="I2" s="25">
        <f t="shared" ref="I2:I46" si="1">SUM(G2:H2)</f>
        <v>114</v>
      </c>
      <c r="J2" s="39">
        <v>0.23896990740740742</v>
      </c>
      <c r="K2" s="40">
        <v>0.40625</v>
      </c>
      <c r="L2" s="25">
        <f>RANK($I2,$I$2:$I$46,0)</f>
        <v>6</v>
      </c>
      <c r="M2" s="25">
        <v>28</v>
      </c>
      <c r="N2" s="25" t="s">
        <v>54</v>
      </c>
    </row>
    <row r="3" spans="1:14">
      <c r="A3" s="1">
        <v>1</v>
      </c>
      <c r="C3" s="25" t="s">
        <v>63</v>
      </c>
      <c r="D3" s="36">
        <v>43932</v>
      </c>
      <c r="E3" s="41" t="s">
        <v>25</v>
      </c>
      <c r="F3" s="38">
        <v>34.988999999999997</v>
      </c>
      <c r="G3" s="25">
        <v>96</v>
      </c>
      <c r="H3" s="13" t="str">
        <f t="shared" si="0"/>
        <v/>
      </c>
      <c r="I3" s="25">
        <f t="shared" si="1"/>
        <v>96</v>
      </c>
      <c r="J3" s="39">
        <v>0.24677083333333336</v>
      </c>
      <c r="K3" s="40">
        <v>0.42291666666666666</v>
      </c>
      <c r="L3" s="25">
        <f t="shared" ref="L3:L46" si="2">RANK($I3,$I$2:$I$46,0)</f>
        <v>7</v>
      </c>
      <c r="M3" s="25">
        <v>20</v>
      </c>
      <c r="N3" s="25" t="s">
        <v>55</v>
      </c>
    </row>
    <row r="4" spans="1:14">
      <c r="A4" s="1">
        <v>1</v>
      </c>
      <c r="C4" s="25" t="s">
        <v>63</v>
      </c>
      <c r="D4" s="36">
        <v>1</v>
      </c>
      <c r="E4" s="41" t="s">
        <v>28</v>
      </c>
      <c r="F4" s="38">
        <v>36.066000000000003</v>
      </c>
      <c r="G4" s="25">
        <v>96</v>
      </c>
      <c r="H4" s="13" t="str">
        <f t="shared" si="0"/>
        <v/>
      </c>
      <c r="I4" s="25">
        <f t="shared" si="1"/>
        <v>96</v>
      </c>
      <c r="J4" s="39">
        <v>0.24681712962962962</v>
      </c>
      <c r="K4" s="40">
        <v>0.41041666666666665</v>
      </c>
      <c r="L4" s="25">
        <f t="shared" si="2"/>
        <v>7</v>
      </c>
      <c r="M4" s="25">
        <v>20</v>
      </c>
      <c r="N4" s="25" t="s">
        <v>55</v>
      </c>
    </row>
    <row r="5" spans="1:14">
      <c r="A5" s="1">
        <v>1</v>
      </c>
      <c r="C5" s="25" t="s">
        <v>63</v>
      </c>
      <c r="D5" s="36">
        <v>43931</v>
      </c>
      <c r="E5" s="41" t="s">
        <v>30</v>
      </c>
      <c r="F5" s="38">
        <v>28.460999999999999</v>
      </c>
      <c r="G5" s="25">
        <v>56</v>
      </c>
      <c r="H5" s="13" t="str">
        <f t="shared" si="0"/>
        <v/>
      </c>
      <c r="I5" s="25">
        <f t="shared" si="1"/>
        <v>56</v>
      </c>
      <c r="J5" s="39">
        <v>0.24637731481481481</v>
      </c>
      <c r="K5" s="40">
        <v>0.51944444444444449</v>
      </c>
      <c r="L5" s="25">
        <f t="shared" si="2"/>
        <v>18</v>
      </c>
      <c r="M5" s="25">
        <v>14</v>
      </c>
      <c r="N5" s="25" t="s">
        <v>56</v>
      </c>
    </row>
    <row r="6" spans="1:14">
      <c r="A6" s="1">
        <v>1</v>
      </c>
      <c r="C6" s="25" t="s">
        <v>63</v>
      </c>
      <c r="D6" s="36">
        <v>43931</v>
      </c>
      <c r="E6" s="41" t="s">
        <v>33</v>
      </c>
      <c r="F6" s="38">
        <v>28.140999999999998</v>
      </c>
      <c r="G6" s="25">
        <v>56</v>
      </c>
      <c r="H6" s="13">
        <f t="shared" si="0"/>
        <v>-1</v>
      </c>
      <c r="I6" s="25">
        <f t="shared" si="1"/>
        <v>55</v>
      </c>
      <c r="J6" s="39">
        <v>0.25013888888888886</v>
      </c>
      <c r="K6" s="40">
        <v>0.53333333333333333</v>
      </c>
      <c r="L6" s="25">
        <f t="shared" si="2"/>
        <v>20</v>
      </c>
      <c r="M6" s="25">
        <v>14</v>
      </c>
      <c r="N6" s="25" t="s">
        <v>56</v>
      </c>
    </row>
    <row r="7" spans="1:14">
      <c r="A7" s="1">
        <v>1</v>
      </c>
      <c r="C7" s="25" t="s">
        <v>63</v>
      </c>
      <c r="D7" s="36">
        <v>1</v>
      </c>
      <c r="E7" s="41" t="s">
        <v>36</v>
      </c>
      <c r="F7" s="38">
        <v>16.739999999999998</v>
      </c>
      <c r="G7" s="25">
        <v>37</v>
      </c>
      <c r="H7" s="13" t="str">
        <f t="shared" si="0"/>
        <v/>
      </c>
      <c r="I7" s="25">
        <f t="shared" si="1"/>
        <v>37</v>
      </c>
      <c r="J7" s="39">
        <v>0.11372685185185184</v>
      </c>
      <c r="K7" s="40">
        <v>0.40763888888888888</v>
      </c>
      <c r="L7" s="25">
        <f t="shared" si="2"/>
        <v>23</v>
      </c>
      <c r="M7" s="25">
        <v>13</v>
      </c>
      <c r="N7" s="25" t="s">
        <v>57</v>
      </c>
    </row>
    <row r="8" spans="1:14">
      <c r="A8" s="1">
        <v>1</v>
      </c>
      <c r="C8" s="25" t="s">
        <v>63</v>
      </c>
      <c r="D8" s="36">
        <v>43926</v>
      </c>
      <c r="E8" s="41" t="s">
        <v>39</v>
      </c>
      <c r="F8" s="38">
        <v>1.4</v>
      </c>
      <c r="G8" s="25">
        <v>37</v>
      </c>
      <c r="H8" s="13" t="str">
        <f t="shared" si="0"/>
        <v/>
      </c>
      <c r="I8" s="25">
        <f t="shared" si="1"/>
        <v>37</v>
      </c>
      <c r="J8" s="39">
        <v>0.11674768518518519</v>
      </c>
      <c r="K8" s="42">
        <v>5.0034722222222223</v>
      </c>
      <c r="L8" s="25">
        <f t="shared" si="2"/>
        <v>23</v>
      </c>
      <c r="M8" s="25">
        <v>13</v>
      </c>
      <c r="N8" s="25" t="s">
        <v>57</v>
      </c>
    </row>
    <row r="9" spans="1:14">
      <c r="A9" s="1">
        <v>1</v>
      </c>
      <c r="C9" s="25" t="s">
        <v>63</v>
      </c>
      <c r="D9" s="36">
        <v>43931</v>
      </c>
      <c r="E9" s="41" t="s">
        <v>42</v>
      </c>
      <c r="F9" s="38">
        <v>20.045999999999999</v>
      </c>
      <c r="G9" s="25">
        <v>35</v>
      </c>
      <c r="H9" s="13" t="str">
        <f t="shared" si="0"/>
        <v/>
      </c>
      <c r="I9" s="25">
        <f t="shared" si="1"/>
        <v>35</v>
      </c>
      <c r="J9" s="39">
        <v>8.7685185185185185E-2</v>
      </c>
      <c r="K9" s="40">
        <v>0.26250000000000001</v>
      </c>
      <c r="L9" s="25">
        <f t="shared" si="2"/>
        <v>25</v>
      </c>
      <c r="M9" s="25">
        <v>11</v>
      </c>
      <c r="N9" s="25" t="s">
        <v>58</v>
      </c>
    </row>
    <row r="10" spans="1:14">
      <c r="A10" s="1">
        <v>3</v>
      </c>
      <c r="B10" s="6" t="s">
        <v>71</v>
      </c>
      <c r="C10" s="25" t="s">
        <v>63</v>
      </c>
      <c r="D10" s="36">
        <v>1</v>
      </c>
      <c r="E10" s="43" t="s">
        <v>76</v>
      </c>
      <c r="F10" s="38">
        <v>14.804</v>
      </c>
      <c r="G10" s="25">
        <v>35</v>
      </c>
      <c r="H10" s="13" t="str">
        <f t="shared" si="0"/>
        <v/>
      </c>
      <c r="I10" s="25">
        <f t="shared" si="1"/>
        <v>35</v>
      </c>
      <c r="J10" s="39">
        <v>0.10998842592592593</v>
      </c>
      <c r="K10" s="40">
        <v>0.4458333333333333</v>
      </c>
      <c r="L10" s="25">
        <f t="shared" si="2"/>
        <v>25</v>
      </c>
      <c r="M10" s="25">
        <v>11</v>
      </c>
      <c r="N10" s="25" t="s">
        <v>59</v>
      </c>
    </row>
    <row r="11" spans="1:14">
      <c r="A11" s="1">
        <v>1</v>
      </c>
      <c r="C11" s="25" t="s">
        <v>63</v>
      </c>
      <c r="D11" s="36">
        <v>1</v>
      </c>
      <c r="E11" s="41" t="s">
        <v>46</v>
      </c>
      <c r="F11" s="38">
        <v>15.962</v>
      </c>
      <c r="G11" s="25">
        <v>26</v>
      </c>
      <c r="H11" s="13" t="str">
        <f t="shared" si="0"/>
        <v/>
      </c>
      <c r="I11" s="25">
        <f t="shared" si="1"/>
        <v>26</v>
      </c>
      <c r="J11" s="39">
        <v>8.1168981481481481E-2</v>
      </c>
      <c r="K11" s="40">
        <v>0.30486111111111108</v>
      </c>
      <c r="L11" s="25">
        <f t="shared" si="2"/>
        <v>31</v>
      </c>
      <c r="M11" s="25">
        <v>12</v>
      </c>
      <c r="N11" s="25" t="s">
        <v>60</v>
      </c>
    </row>
    <row r="12" spans="1:14">
      <c r="A12" s="1">
        <v>1</v>
      </c>
      <c r="C12" s="25" t="s">
        <v>63</v>
      </c>
      <c r="D12" s="36">
        <v>1</v>
      </c>
      <c r="E12" s="41" t="s">
        <v>49</v>
      </c>
      <c r="F12" s="38">
        <v>11.618</v>
      </c>
      <c r="G12" s="25">
        <v>24</v>
      </c>
      <c r="H12" s="13" t="str">
        <f t="shared" si="0"/>
        <v/>
      </c>
      <c r="I12" s="25">
        <f t="shared" si="1"/>
        <v>24</v>
      </c>
      <c r="J12" s="39">
        <v>0.11466435185185185</v>
      </c>
      <c r="K12" s="40">
        <v>0.59236111111111112</v>
      </c>
      <c r="L12" s="25">
        <f t="shared" si="2"/>
        <v>34</v>
      </c>
      <c r="M12" s="25">
        <v>10</v>
      </c>
      <c r="N12" s="25" t="s">
        <v>61</v>
      </c>
    </row>
    <row r="13" spans="1:14">
      <c r="A13" s="1">
        <v>1</v>
      </c>
      <c r="C13" s="25" t="s">
        <v>63</v>
      </c>
      <c r="D13" s="36">
        <v>43925</v>
      </c>
      <c r="E13" s="41" t="s">
        <v>52</v>
      </c>
      <c r="F13" s="38">
        <v>12.571</v>
      </c>
      <c r="G13" s="25">
        <v>24</v>
      </c>
      <c r="H13" s="13" t="str">
        <f t="shared" si="0"/>
        <v/>
      </c>
      <c r="I13" s="25">
        <f t="shared" si="1"/>
        <v>24</v>
      </c>
      <c r="J13" s="39">
        <v>0.11467592592592592</v>
      </c>
      <c r="K13" s="40">
        <v>0.54722222222222217</v>
      </c>
      <c r="L13" s="25">
        <f t="shared" si="2"/>
        <v>34</v>
      </c>
      <c r="M13" s="25">
        <v>10</v>
      </c>
      <c r="N13" s="25" t="s">
        <v>61</v>
      </c>
    </row>
    <row r="14" spans="1:14" s="5" customFormat="1">
      <c r="A14" s="1">
        <v>1</v>
      </c>
      <c r="B14" s="5" t="s">
        <v>71</v>
      </c>
      <c r="C14" s="19" t="s">
        <v>63</v>
      </c>
      <c r="D14" s="44">
        <v>1</v>
      </c>
      <c r="E14" s="45" t="s">
        <v>53</v>
      </c>
      <c r="F14" s="46">
        <v>26.2</v>
      </c>
      <c r="G14" s="41">
        <v>85</v>
      </c>
      <c r="H14" s="13" t="str">
        <f t="shared" si="0"/>
        <v/>
      </c>
      <c r="I14" s="19">
        <f t="shared" si="1"/>
        <v>85</v>
      </c>
      <c r="J14" s="39">
        <v>3.8993055555555552E-2</v>
      </c>
      <c r="K14" s="47">
        <v>8.9583333333333334E-2</v>
      </c>
      <c r="L14" s="25">
        <f t="shared" si="2"/>
        <v>9</v>
      </c>
      <c r="M14" s="19">
        <v>22</v>
      </c>
      <c r="N14" s="19" t="s">
        <v>194</v>
      </c>
    </row>
    <row r="15" spans="1:14">
      <c r="A15" s="1">
        <v>1</v>
      </c>
      <c r="C15" s="25" t="s">
        <v>70</v>
      </c>
      <c r="D15" s="49">
        <v>43929</v>
      </c>
      <c r="E15" s="59" t="s">
        <v>1</v>
      </c>
      <c r="F15" s="60">
        <v>54.27</v>
      </c>
      <c r="G15" s="41">
        <v>167</v>
      </c>
      <c r="H15" s="13" t="str">
        <f t="shared" si="0"/>
        <v/>
      </c>
      <c r="I15" s="25">
        <f t="shared" si="1"/>
        <v>167</v>
      </c>
      <c r="J15" s="58">
        <v>0.19466435185185185</v>
      </c>
      <c r="K15" s="25"/>
      <c r="L15" s="25">
        <f t="shared" si="2"/>
        <v>1</v>
      </c>
      <c r="M15" s="13" t="str">
        <f t="shared" ref="M15:M36" si="3">IF(N15="","",LEN(TRIM(N15))-LEN(SUBSTITUTE(TRIM(N15),",",""))+1)</f>
        <v/>
      </c>
      <c r="N15" s="66"/>
    </row>
    <row r="16" spans="1:14">
      <c r="A16" s="1">
        <v>1</v>
      </c>
      <c r="B16" s="6" t="s">
        <v>71</v>
      </c>
      <c r="C16" s="25" t="s">
        <v>70</v>
      </c>
      <c r="D16" s="49">
        <v>43932</v>
      </c>
      <c r="E16" s="59" t="s">
        <v>2</v>
      </c>
      <c r="F16" s="60">
        <v>31.630000000000003</v>
      </c>
      <c r="G16" s="41">
        <v>166</v>
      </c>
      <c r="H16" s="13" t="str">
        <f t="shared" si="0"/>
        <v/>
      </c>
      <c r="I16" s="25">
        <f t="shared" si="1"/>
        <v>166</v>
      </c>
      <c r="J16" s="58">
        <v>0.19575231481481481</v>
      </c>
      <c r="K16" s="25"/>
      <c r="L16" s="25">
        <f t="shared" si="2"/>
        <v>2</v>
      </c>
      <c r="M16" s="13" t="str">
        <f t="shared" si="3"/>
        <v/>
      </c>
      <c r="N16" s="66"/>
    </row>
    <row r="17" spans="1:14">
      <c r="A17" s="1">
        <v>1</v>
      </c>
      <c r="B17" s="6" t="s">
        <v>71</v>
      </c>
      <c r="C17" s="25" t="s">
        <v>70</v>
      </c>
      <c r="D17" s="49">
        <v>43926</v>
      </c>
      <c r="E17" s="59" t="s">
        <v>11</v>
      </c>
      <c r="F17" s="60">
        <v>48.81</v>
      </c>
      <c r="G17" s="41">
        <v>166</v>
      </c>
      <c r="H17" s="13" t="str">
        <f t="shared" si="0"/>
        <v/>
      </c>
      <c r="I17" s="25">
        <f t="shared" si="1"/>
        <v>166</v>
      </c>
      <c r="J17" s="58">
        <v>0.12252314814814813</v>
      </c>
      <c r="K17" s="25"/>
      <c r="L17" s="25">
        <f t="shared" si="2"/>
        <v>2</v>
      </c>
      <c r="M17" s="13" t="str">
        <f t="shared" si="3"/>
        <v/>
      </c>
      <c r="N17" s="66"/>
    </row>
    <row r="18" spans="1:14">
      <c r="A18" s="1">
        <v>1</v>
      </c>
      <c r="C18" s="25" t="s">
        <v>70</v>
      </c>
      <c r="D18" s="49">
        <v>43932</v>
      </c>
      <c r="E18" s="59" t="s">
        <v>7</v>
      </c>
      <c r="F18" s="60">
        <v>33.35</v>
      </c>
      <c r="G18" s="41">
        <v>156</v>
      </c>
      <c r="H18" s="13" t="str">
        <f t="shared" si="0"/>
        <v/>
      </c>
      <c r="I18" s="25">
        <f t="shared" si="1"/>
        <v>156</v>
      </c>
      <c r="J18" s="58">
        <v>0.20104166666666667</v>
      </c>
      <c r="K18" s="25"/>
      <c r="L18" s="25">
        <f t="shared" si="2"/>
        <v>4</v>
      </c>
      <c r="M18" s="13" t="str">
        <f t="shared" si="3"/>
        <v/>
      </c>
      <c r="N18" s="66"/>
    </row>
    <row r="19" spans="1:14">
      <c r="A19" s="1">
        <v>1</v>
      </c>
      <c r="C19" s="25" t="s">
        <v>70</v>
      </c>
      <c r="D19" s="49">
        <v>43931</v>
      </c>
      <c r="E19" s="59" t="s">
        <v>0</v>
      </c>
      <c r="F19" s="60">
        <v>49.07</v>
      </c>
      <c r="G19" s="41">
        <v>172</v>
      </c>
      <c r="H19" s="13">
        <f t="shared" si="0"/>
        <v>-17</v>
      </c>
      <c r="I19" s="25">
        <f t="shared" si="1"/>
        <v>155</v>
      </c>
      <c r="J19" s="58">
        <v>0.26142361111111112</v>
      </c>
      <c r="K19" s="25"/>
      <c r="L19" s="25">
        <f t="shared" si="2"/>
        <v>5</v>
      </c>
      <c r="M19" s="13" t="str">
        <f t="shared" si="3"/>
        <v/>
      </c>
      <c r="N19" s="66"/>
    </row>
    <row r="20" spans="1:14">
      <c r="A20" s="1">
        <v>1</v>
      </c>
      <c r="B20" s="6" t="s">
        <v>71</v>
      </c>
      <c r="C20" s="25" t="s">
        <v>70</v>
      </c>
      <c r="D20" s="49">
        <v>43933</v>
      </c>
      <c r="E20" s="59" t="s">
        <v>3</v>
      </c>
      <c r="F20" s="60">
        <v>25.27</v>
      </c>
      <c r="G20" s="41">
        <v>85</v>
      </c>
      <c r="H20" s="13" t="str">
        <f t="shared" si="0"/>
        <v/>
      </c>
      <c r="I20" s="25">
        <f t="shared" si="1"/>
        <v>85</v>
      </c>
      <c r="J20" s="58">
        <v>0.11741898148148149</v>
      </c>
      <c r="K20" s="25"/>
      <c r="L20" s="25">
        <f t="shared" si="2"/>
        <v>9</v>
      </c>
      <c r="M20" s="13" t="str">
        <f t="shared" si="3"/>
        <v/>
      </c>
      <c r="N20" s="66"/>
    </row>
    <row r="21" spans="1:14">
      <c r="A21" s="1">
        <v>1</v>
      </c>
      <c r="C21" s="25" t="s">
        <v>70</v>
      </c>
      <c r="D21" s="49">
        <v>43931</v>
      </c>
      <c r="E21" s="59" t="s">
        <v>5</v>
      </c>
      <c r="F21" s="60">
        <v>22.77</v>
      </c>
      <c r="G21" s="41">
        <v>78</v>
      </c>
      <c r="H21" s="13" t="str">
        <f t="shared" si="0"/>
        <v/>
      </c>
      <c r="I21" s="25">
        <f t="shared" si="1"/>
        <v>78</v>
      </c>
      <c r="J21" s="58">
        <v>0.16230324074074073</v>
      </c>
      <c r="K21" s="25"/>
      <c r="L21" s="25">
        <f t="shared" si="2"/>
        <v>11</v>
      </c>
      <c r="M21" s="13" t="str">
        <f t="shared" si="3"/>
        <v/>
      </c>
      <c r="N21" s="66"/>
    </row>
    <row r="22" spans="1:14">
      <c r="A22" s="1">
        <v>1</v>
      </c>
      <c r="C22" s="25" t="s">
        <v>70</v>
      </c>
      <c r="D22" s="49">
        <v>43932</v>
      </c>
      <c r="E22" s="59" t="s">
        <v>4</v>
      </c>
      <c r="F22" s="60">
        <v>20.82</v>
      </c>
      <c r="G22" s="41">
        <v>78</v>
      </c>
      <c r="H22" s="13" t="str">
        <f t="shared" si="0"/>
        <v/>
      </c>
      <c r="I22" s="25">
        <f t="shared" si="1"/>
        <v>78</v>
      </c>
      <c r="J22" s="58">
        <v>9.4652777777777766E-2</v>
      </c>
      <c r="K22" s="25"/>
      <c r="L22" s="25">
        <f t="shared" si="2"/>
        <v>11</v>
      </c>
      <c r="M22" s="13" t="str">
        <f t="shared" si="3"/>
        <v/>
      </c>
      <c r="N22" s="66"/>
    </row>
    <row r="23" spans="1:14">
      <c r="A23" s="1">
        <v>1</v>
      </c>
      <c r="C23" s="25" t="s">
        <v>70</v>
      </c>
      <c r="D23" s="49">
        <v>43931</v>
      </c>
      <c r="E23" s="59" t="s">
        <v>6</v>
      </c>
      <c r="F23" s="60">
        <v>22.51</v>
      </c>
      <c r="G23" s="41">
        <v>78</v>
      </c>
      <c r="H23" s="13" t="str">
        <f t="shared" si="0"/>
        <v/>
      </c>
      <c r="I23" s="25">
        <f t="shared" si="1"/>
        <v>78</v>
      </c>
      <c r="J23" s="58">
        <v>0.16243055555555555</v>
      </c>
      <c r="K23" s="25"/>
      <c r="L23" s="25">
        <f t="shared" si="2"/>
        <v>11</v>
      </c>
      <c r="M23" s="13" t="str">
        <f t="shared" si="3"/>
        <v/>
      </c>
      <c r="N23" s="66"/>
    </row>
    <row r="24" spans="1:14">
      <c r="A24" s="1">
        <v>1</v>
      </c>
      <c r="C24" s="25" t="s">
        <v>70</v>
      </c>
      <c r="D24" s="49">
        <v>43926</v>
      </c>
      <c r="E24" s="59" t="s">
        <v>8</v>
      </c>
      <c r="F24" s="60">
        <v>16.7</v>
      </c>
      <c r="G24" s="41">
        <v>73</v>
      </c>
      <c r="H24" s="13" t="str">
        <f t="shared" si="0"/>
        <v/>
      </c>
      <c r="I24" s="25">
        <f t="shared" si="1"/>
        <v>73</v>
      </c>
      <c r="J24" s="58">
        <v>0.1252662037037037</v>
      </c>
      <c r="K24" s="25"/>
      <c r="L24" s="25">
        <f t="shared" si="2"/>
        <v>14</v>
      </c>
      <c r="M24" s="13" t="str">
        <f t="shared" si="3"/>
        <v/>
      </c>
      <c r="N24" s="66"/>
    </row>
    <row r="25" spans="1:14">
      <c r="A25" s="1">
        <v>1</v>
      </c>
      <c r="C25" s="25" t="s">
        <v>70</v>
      </c>
      <c r="D25" s="49">
        <v>43932</v>
      </c>
      <c r="E25" s="59" t="s">
        <v>9</v>
      </c>
      <c r="F25" s="60">
        <v>25.75</v>
      </c>
      <c r="G25" s="41">
        <v>64</v>
      </c>
      <c r="H25" s="13" t="str">
        <f t="shared" si="0"/>
        <v/>
      </c>
      <c r="I25" s="25">
        <f t="shared" si="1"/>
        <v>64</v>
      </c>
      <c r="J25" s="58">
        <v>0.10103009259259259</v>
      </c>
      <c r="K25" s="25"/>
      <c r="L25" s="25">
        <f t="shared" si="2"/>
        <v>15</v>
      </c>
      <c r="M25" s="13" t="str">
        <f t="shared" si="3"/>
        <v/>
      </c>
      <c r="N25" s="66"/>
    </row>
    <row r="26" spans="1:14">
      <c r="A26" s="1">
        <v>1</v>
      </c>
      <c r="C26" s="25" t="s">
        <v>70</v>
      </c>
      <c r="D26" s="49">
        <v>43926</v>
      </c>
      <c r="E26" s="59" t="s">
        <v>14</v>
      </c>
      <c r="F26" s="60">
        <v>9.41</v>
      </c>
      <c r="G26" s="41">
        <v>59</v>
      </c>
      <c r="H26" s="13" t="str">
        <f t="shared" si="0"/>
        <v/>
      </c>
      <c r="I26" s="25">
        <f t="shared" si="1"/>
        <v>59</v>
      </c>
      <c r="J26" s="58">
        <v>6.3043981481481479E-2</v>
      </c>
      <c r="K26" s="25"/>
      <c r="L26" s="25">
        <f t="shared" si="2"/>
        <v>16</v>
      </c>
      <c r="M26" s="13" t="str">
        <f t="shared" si="3"/>
        <v/>
      </c>
      <c r="N26" s="66"/>
    </row>
    <row r="27" spans="1:14">
      <c r="A27" s="1">
        <v>1</v>
      </c>
      <c r="C27" s="25" t="s">
        <v>70</v>
      </c>
      <c r="D27" s="49">
        <v>43926</v>
      </c>
      <c r="E27" s="59" t="s">
        <v>10</v>
      </c>
      <c r="F27" s="60">
        <v>13.71</v>
      </c>
      <c r="G27" s="41">
        <v>57</v>
      </c>
      <c r="H27" s="13" t="str">
        <f t="shared" si="0"/>
        <v/>
      </c>
      <c r="I27" s="25">
        <f t="shared" si="1"/>
        <v>57</v>
      </c>
      <c r="J27" s="58">
        <v>6.0509259259259263E-2</v>
      </c>
      <c r="K27" s="25"/>
      <c r="L27" s="25">
        <f t="shared" si="2"/>
        <v>17</v>
      </c>
      <c r="M27" s="13" t="str">
        <f t="shared" si="3"/>
        <v/>
      </c>
      <c r="N27" s="66"/>
    </row>
    <row r="28" spans="1:14">
      <c r="A28" s="1">
        <v>1</v>
      </c>
      <c r="B28" s="6" t="s">
        <v>71</v>
      </c>
      <c r="C28" s="25" t="s">
        <v>70</v>
      </c>
      <c r="D28" s="49">
        <v>43925</v>
      </c>
      <c r="E28" s="59" t="s">
        <v>16</v>
      </c>
      <c r="F28" s="60">
        <v>16.330000000000002</v>
      </c>
      <c r="G28" s="41">
        <v>56</v>
      </c>
      <c r="H28" s="13" t="str">
        <f t="shared" si="0"/>
        <v/>
      </c>
      <c r="I28" s="25">
        <f t="shared" si="1"/>
        <v>56</v>
      </c>
      <c r="J28" s="58">
        <v>0.15630787037037036</v>
      </c>
      <c r="K28" s="25"/>
      <c r="L28" s="25">
        <f t="shared" si="2"/>
        <v>18</v>
      </c>
      <c r="M28" s="13" t="str">
        <f t="shared" si="3"/>
        <v/>
      </c>
      <c r="N28" s="66"/>
    </row>
    <row r="29" spans="1:14">
      <c r="A29" s="1">
        <v>2</v>
      </c>
      <c r="B29" s="6" t="s">
        <v>71</v>
      </c>
      <c r="C29" s="25" t="s">
        <v>70</v>
      </c>
      <c r="D29" s="49">
        <v>43930</v>
      </c>
      <c r="E29" s="68" t="s">
        <v>111</v>
      </c>
      <c r="F29" s="60">
        <v>17.899999999999999</v>
      </c>
      <c r="G29" s="41">
        <v>48</v>
      </c>
      <c r="H29" s="13" t="str">
        <f t="shared" si="0"/>
        <v/>
      </c>
      <c r="I29" s="25">
        <f t="shared" si="1"/>
        <v>48</v>
      </c>
      <c r="J29" s="58">
        <v>0.13895833333333335</v>
      </c>
      <c r="K29" s="34" t="s">
        <v>203</v>
      </c>
      <c r="L29" s="25">
        <f t="shared" si="2"/>
        <v>21</v>
      </c>
      <c r="M29" s="13" t="str">
        <f t="shared" si="3"/>
        <v/>
      </c>
      <c r="N29" s="66"/>
    </row>
    <row r="30" spans="1:14">
      <c r="A30" s="1">
        <v>2</v>
      </c>
      <c r="B30" s="6" t="s">
        <v>71</v>
      </c>
      <c r="C30" s="25" t="s">
        <v>70</v>
      </c>
      <c r="D30" s="49">
        <v>43925</v>
      </c>
      <c r="E30" s="59" t="s">
        <v>201</v>
      </c>
      <c r="F30" s="60">
        <v>12.77</v>
      </c>
      <c r="G30" s="41">
        <v>44</v>
      </c>
      <c r="H30" s="13" t="str">
        <f t="shared" si="0"/>
        <v/>
      </c>
      <c r="I30" s="25">
        <f t="shared" si="1"/>
        <v>44</v>
      </c>
      <c r="J30" s="58">
        <v>8.3321759259259262E-2</v>
      </c>
      <c r="K30" s="34" t="s">
        <v>196</v>
      </c>
      <c r="L30" s="25">
        <f t="shared" si="2"/>
        <v>22</v>
      </c>
      <c r="M30" s="13" t="str">
        <f t="shared" si="3"/>
        <v/>
      </c>
      <c r="N30" s="66"/>
    </row>
    <row r="31" spans="1:14">
      <c r="A31" s="1">
        <v>1</v>
      </c>
      <c r="C31" s="25" t="s">
        <v>70</v>
      </c>
      <c r="D31" s="49">
        <v>43934</v>
      </c>
      <c r="E31" s="34" t="s">
        <v>13</v>
      </c>
      <c r="F31" s="60">
        <v>13.33</v>
      </c>
      <c r="G31" s="41">
        <v>35</v>
      </c>
      <c r="H31" s="13" t="str">
        <f t="shared" si="0"/>
        <v/>
      </c>
      <c r="I31" s="25">
        <f t="shared" si="1"/>
        <v>35</v>
      </c>
      <c r="J31" s="58">
        <v>8.3321759259259262E-2</v>
      </c>
      <c r="K31" s="25"/>
      <c r="L31" s="25">
        <f t="shared" si="2"/>
        <v>25</v>
      </c>
      <c r="M31" s="13" t="str">
        <f t="shared" si="3"/>
        <v/>
      </c>
      <c r="N31" s="66"/>
    </row>
    <row r="32" spans="1:14">
      <c r="A32" s="1">
        <v>1</v>
      </c>
      <c r="C32" s="25" t="s">
        <v>70</v>
      </c>
      <c r="D32" s="49">
        <v>43926</v>
      </c>
      <c r="E32" s="59" t="s">
        <v>17</v>
      </c>
      <c r="F32" s="60">
        <v>7.66</v>
      </c>
      <c r="G32" s="41">
        <v>29</v>
      </c>
      <c r="H32" s="13" t="str">
        <f t="shared" si="0"/>
        <v/>
      </c>
      <c r="I32" s="25">
        <f t="shared" si="1"/>
        <v>29</v>
      </c>
      <c r="J32" s="58">
        <v>7.3148148148148143E-2</v>
      </c>
      <c r="K32" s="25"/>
      <c r="L32" s="25">
        <f t="shared" si="2"/>
        <v>28</v>
      </c>
      <c r="M32" s="13" t="str">
        <f t="shared" si="3"/>
        <v/>
      </c>
      <c r="N32" s="66"/>
    </row>
    <row r="33" spans="1:14">
      <c r="A33" s="1">
        <v>1</v>
      </c>
      <c r="C33" s="25" t="s">
        <v>70</v>
      </c>
      <c r="D33" s="49">
        <v>43926</v>
      </c>
      <c r="E33" s="59" t="s">
        <v>15</v>
      </c>
      <c r="F33" s="60">
        <v>9.65</v>
      </c>
      <c r="G33" s="41">
        <v>29</v>
      </c>
      <c r="H33" s="13" t="str">
        <f t="shared" si="0"/>
        <v/>
      </c>
      <c r="I33" s="25">
        <f t="shared" si="1"/>
        <v>29</v>
      </c>
      <c r="J33" s="58">
        <v>8.3321759259259262E-2</v>
      </c>
      <c r="K33" s="25"/>
      <c r="L33" s="25">
        <f t="shared" si="2"/>
        <v>28</v>
      </c>
      <c r="M33" s="13" t="str">
        <f t="shared" si="3"/>
        <v/>
      </c>
      <c r="N33" s="66"/>
    </row>
    <row r="34" spans="1:14">
      <c r="A34" s="1">
        <v>2</v>
      </c>
      <c r="B34" s="6" t="s">
        <v>71</v>
      </c>
      <c r="C34" s="25" t="s">
        <v>70</v>
      </c>
      <c r="D34" s="49">
        <v>43925</v>
      </c>
      <c r="E34" s="59" t="s">
        <v>145</v>
      </c>
      <c r="F34" s="60">
        <v>10.65</v>
      </c>
      <c r="G34" s="41">
        <v>29</v>
      </c>
      <c r="H34" s="13" t="str">
        <f t="shared" si="0"/>
        <v/>
      </c>
      <c r="I34" s="25">
        <f t="shared" si="1"/>
        <v>29</v>
      </c>
      <c r="J34" s="58">
        <v>8.0046296296296296E-2</v>
      </c>
      <c r="K34" s="34" t="s">
        <v>204</v>
      </c>
      <c r="L34" s="25">
        <f t="shared" si="2"/>
        <v>28</v>
      </c>
      <c r="M34" s="13" t="str">
        <f t="shared" si="3"/>
        <v/>
      </c>
      <c r="N34" s="66"/>
    </row>
    <row r="35" spans="1:14">
      <c r="A35" s="1">
        <v>1</v>
      </c>
      <c r="B35" s="6" t="s">
        <v>71</v>
      </c>
      <c r="C35" s="25" t="s">
        <v>70</v>
      </c>
      <c r="D35" s="49">
        <v>43928</v>
      </c>
      <c r="E35" s="59" t="s">
        <v>20</v>
      </c>
      <c r="F35" s="60">
        <v>7.03</v>
      </c>
      <c r="G35" s="41">
        <v>25</v>
      </c>
      <c r="H35" s="13" t="str">
        <f t="shared" si="0"/>
        <v/>
      </c>
      <c r="I35" s="25">
        <f t="shared" si="1"/>
        <v>25</v>
      </c>
      <c r="J35" s="58">
        <v>3.8703703703703705E-2</v>
      </c>
      <c r="K35" s="25"/>
      <c r="L35" s="25">
        <f t="shared" si="2"/>
        <v>32</v>
      </c>
      <c r="M35" s="13" t="str">
        <f t="shared" si="3"/>
        <v/>
      </c>
      <c r="N35" s="66"/>
    </row>
    <row r="36" spans="1:14">
      <c r="A36" s="1">
        <v>1</v>
      </c>
      <c r="C36" s="25" t="s">
        <v>70</v>
      </c>
      <c r="D36" s="49">
        <v>43927</v>
      </c>
      <c r="E36" s="59" t="s">
        <v>18</v>
      </c>
      <c r="F36" s="60">
        <v>9.32</v>
      </c>
      <c r="G36" s="41">
        <v>23</v>
      </c>
      <c r="H36" s="13" t="str">
        <f t="shared" si="0"/>
        <v/>
      </c>
      <c r="I36" s="25">
        <f t="shared" si="1"/>
        <v>23</v>
      </c>
      <c r="J36" s="58">
        <v>5.9201388888888894E-2</v>
      </c>
      <c r="K36" s="25"/>
      <c r="L36" s="25">
        <f t="shared" si="2"/>
        <v>37</v>
      </c>
      <c r="M36" s="13" t="str">
        <f t="shared" si="3"/>
        <v/>
      </c>
      <c r="N36" s="66"/>
    </row>
    <row r="37" spans="1:14">
      <c r="A37" s="1">
        <v>1</v>
      </c>
      <c r="B37" s="6" t="s">
        <v>71</v>
      </c>
      <c r="C37" s="25"/>
      <c r="D37" s="51">
        <v>43933</v>
      </c>
      <c r="E37" s="69" t="s">
        <v>73</v>
      </c>
      <c r="F37" s="67" t="s">
        <v>74</v>
      </c>
      <c r="G37" s="50">
        <v>20</v>
      </c>
      <c r="H37" s="13" t="str">
        <f t="shared" si="0"/>
        <v/>
      </c>
      <c r="I37" s="25">
        <f t="shared" si="1"/>
        <v>20</v>
      </c>
      <c r="J37" s="25"/>
      <c r="K37" s="25"/>
      <c r="L37" s="25">
        <f t="shared" si="2"/>
        <v>41</v>
      </c>
      <c r="M37" s="13"/>
      <c r="N37" s="66"/>
    </row>
    <row r="38" spans="1:14" s="5" customFormat="1">
      <c r="A38" s="4">
        <v>1</v>
      </c>
      <c r="B38" s="4"/>
      <c r="C38" s="20" t="s">
        <v>70</v>
      </c>
      <c r="D38" s="54">
        <v>43926</v>
      </c>
      <c r="E38" s="55" t="s">
        <v>21</v>
      </c>
      <c r="F38" s="56">
        <v>4.2683315344378183</v>
      </c>
      <c r="G38" s="57">
        <v>12</v>
      </c>
      <c r="H38" s="20" t="str">
        <f t="shared" si="0"/>
        <v/>
      </c>
      <c r="I38" s="20">
        <f t="shared" si="1"/>
        <v>12</v>
      </c>
      <c r="J38" s="70">
        <v>0</v>
      </c>
      <c r="K38" s="20"/>
      <c r="L38" s="25">
        <f t="shared" si="2"/>
        <v>43</v>
      </c>
      <c r="M38" s="20" t="str">
        <f t="shared" ref="M38:M46" si="4">IF(N38="","",LEN(TRIM(N38))-LEN(SUBSTITUTE(TRIM(N38),",",""))+1)</f>
        <v/>
      </c>
      <c r="N38" s="71"/>
    </row>
    <row r="39" spans="1:14">
      <c r="A39" s="1">
        <v>1</v>
      </c>
      <c r="B39" s="6" t="s">
        <v>71</v>
      </c>
      <c r="C39" s="25" t="s">
        <v>70</v>
      </c>
      <c r="D39" s="49">
        <v>43934</v>
      </c>
      <c r="E39" s="59" t="s">
        <v>12</v>
      </c>
      <c r="F39" s="60">
        <v>40.299999999999997</v>
      </c>
      <c r="G39" s="41">
        <v>74</v>
      </c>
      <c r="H39" s="13">
        <f t="shared" si="0"/>
        <v>-177</v>
      </c>
      <c r="I39" s="25">
        <f t="shared" si="1"/>
        <v>-103</v>
      </c>
      <c r="J39" s="58">
        <v>0.37228009259259259</v>
      </c>
      <c r="K39" s="25"/>
      <c r="L39" s="25">
        <f t="shared" si="2"/>
        <v>44</v>
      </c>
      <c r="M39" s="13" t="str">
        <f t="shared" si="4"/>
        <v/>
      </c>
      <c r="N39" s="66"/>
    </row>
    <row r="40" spans="1:14" s="4" customFormat="1">
      <c r="A40" s="1">
        <v>1</v>
      </c>
      <c r="B40" s="5" t="s">
        <v>71</v>
      </c>
      <c r="C40" s="19" t="s">
        <v>70</v>
      </c>
      <c r="D40" s="51">
        <v>43934</v>
      </c>
      <c r="E40" s="52" t="s">
        <v>19</v>
      </c>
      <c r="F40" s="53">
        <v>40.299999999999997</v>
      </c>
      <c r="G40" s="45">
        <v>74</v>
      </c>
      <c r="H40" s="13">
        <f t="shared" si="0"/>
        <v>-177</v>
      </c>
      <c r="I40" s="25">
        <f t="shared" si="1"/>
        <v>-103</v>
      </c>
      <c r="J40" s="58">
        <v>0.37228009259259259</v>
      </c>
      <c r="K40" s="19"/>
      <c r="L40" s="25">
        <f t="shared" si="2"/>
        <v>44</v>
      </c>
      <c r="M40" s="13" t="str">
        <f t="shared" si="4"/>
        <v/>
      </c>
      <c r="N40" s="66"/>
    </row>
    <row r="41" spans="1:14" s="4" customFormat="1">
      <c r="A41" s="4">
        <v>1</v>
      </c>
      <c r="C41" s="20" t="s">
        <v>70</v>
      </c>
      <c r="D41" s="54" t="s">
        <v>205</v>
      </c>
      <c r="E41" s="55" t="s">
        <v>195</v>
      </c>
      <c r="F41" s="22">
        <v>18.670000000000002</v>
      </c>
      <c r="G41" s="57">
        <v>20</v>
      </c>
      <c r="H41" s="20" t="str">
        <f t="shared" si="0"/>
        <v/>
      </c>
      <c r="I41" s="20">
        <f t="shared" si="1"/>
        <v>20</v>
      </c>
      <c r="J41" s="70">
        <v>9.4837962962962971E-2</v>
      </c>
      <c r="K41" s="20"/>
      <c r="L41" s="25">
        <f t="shared" si="2"/>
        <v>41</v>
      </c>
      <c r="M41" s="20">
        <f t="shared" si="4"/>
        <v>20</v>
      </c>
      <c r="N41" s="71" t="s">
        <v>206</v>
      </c>
    </row>
    <row r="42" spans="1:14" s="4" customFormat="1">
      <c r="A42" s="4">
        <v>1</v>
      </c>
      <c r="C42" s="20" t="s">
        <v>70</v>
      </c>
      <c r="D42" s="54" t="s">
        <v>205</v>
      </c>
      <c r="E42" s="55" t="s">
        <v>109</v>
      </c>
      <c r="F42" s="22">
        <v>0</v>
      </c>
      <c r="G42" s="57">
        <v>21</v>
      </c>
      <c r="H42" s="20" t="str">
        <f t="shared" si="0"/>
        <v/>
      </c>
      <c r="I42" s="20">
        <f t="shared" si="1"/>
        <v>21</v>
      </c>
      <c r="J42" s="70">
        <v>0</v>
      </c>
      <c r="K42" s="20"/>
      <c r="L42" s="25">
        <f t="shared" si="2"/>
        <v>40</v>
      </c>
      <c r="M42" s="20" t="str">
        <f t="shared" si="4"/>
        <v/>
      </c>
      <c r="N42" s="71"/>
    </row>
    <row r="43" spans="1:14" s="4" customFormat="1">
      <c r="A43" s="4">
        <v>1</v>
      </c>
      <c r="C43" s="20" t="s">
        <v>70</v>
      </c>
      <c r="D43" s="54" t="s">
        <v>205</v>
      </c>
      <c r="E43" s="55" t="s">
        <v>197</v>
      </c>
      <c r="F43" s="22">
        <v>36.22</v>
      </c>
      <c r="G43" s="57">
        <v>22</v>
      </c>
      <c r="H43" s="20" t="str">
        <f t="shared" si="0"/>
        <v/>
      </c>
      <c r="I43" s="20">
        <f t="shared" si="1"/>
        <v>22</v>
      </c>
      <c r="J43" s="70">
        <v>0.20195601851851852</v>
      </c>
      <c r="K43" s="20"/>
      <c r="L43" s="25">
        <f t="shared" si="2"/>
        <v>39</v>
      </c>
      <c r="M43" s="20">
        <f t="shared" si="4"/>
        <v>23</v>
      </c>
      <c r="N43" s="71" t="s">
        <v>198</v>
      </c>
    </row>
    <row r="44" spans="1:14" s="4" customFormat="1">
      <c r="A44" s="4">
        <v>1</v>
      </c>
      <c r="C44" s="20" t="s">
        <v>70</v>
      </c>
      <c r="D44" s="54" t="s">
        <v>205</v>
      </c>
      <c r="E44" s="55" t="s">
        <v>199</v>
      </c>
      <c r="F44" s="22">
        <v>35.96</v>
      </c>
      <c r="G44" s="57">
        <v>23</v>
      </c>
      <c r="H44" s="20" t="str">
        <f t="shared" si="0"/>
        <v/>
      </c>
      <c r="I44" s="20">
        <f t="shared" si="1"/>
        <v>23</v>
      </c>
      <c r="J44" s="70">
        <v>0.20219907407407409</v>
      </c>
      <c r="K44" s="20"/>
      <c r="L44" s="25">
        <f t="shared" si="2"/>
        <v>37</v>
      </c>
      <c r="M44" s="20">
        <f t="shared" si="4"/>
        <v>23</v>
      </c>
      <c r="N44" s="71" t="s">
        <v>198</v>
      </c>
    </row>
    <row r="45" spans="1:14" s="4" customFormat="1">
      <c r="A45" s="4">
        <v>1</v>
      </c>
      <c r="C45" s="20" t="s">
        <v>70</v>
      </c>
      <c r="D45" s="54" t="s">
        <v>205</v>
      </c>
      <c r="E45" s="55" t="s">
        <v>200</v>
      </c>
      <c r="F45" s="22">
        <v>35.840000000000003</v>
      </c>
      <c r="G45" s="57">
        <v>24</v>
      </c>
      <c r="H45" s="20" t="str">
        <f t="shared" si="0"/>
        <v/>
      </c>
      <c r="I45" s="20">
        <f t="shared" si="1"/>
        <v>24</v>
      </c>
      <c r="J45" s="70">
        <v>0.20181712962962961</v>
      </c>
      <c r="K45" s="20"/>
      <c r="L45" s="25">
        <f t="shared" si="2"/>
        <v>34</v>
      </c>
      <c r="M45" s="20">
        <f t="shared" si="4"/>
        <v>23</v>
      </c>
      <c r="N45" s="71" t="s">
        <v>198</v>
      </c>
    </row>
    <row r="46" spans="1:14" s="4" customFormat="1">
      <c r="A46" s="4">
        <v>1</v>
      </c>
      <c r="C46" s="173" t="s">
        <v>70</v>
      </c>
      <c r="D46" s="54" t="s">
        <v>205</v>
      </c>
      <c r="E46" s="55" t="s">
        <v>202</v>
      </c>
      <c r="F46" s="22">
        <v>36.340000000000003</v>
      </c>
      <c r="G46" s="57">
        <v>25</v>
      </c>
      <c r="H46" s="20" t="str">
        <f t="shared" si="0"/>
        <v/>
      </c>
      <c r="I46" s="20">
        <f t="shared" si="1"/>
        <v>25</v>
      </c>
      <c r="J46" s="70">
        <v>0.20223379629629631</v>
      </c>
      <c r="K46" s="20"/>
      <c r="L46" s="25">
        <f t="shared" si="2"/>
        <v>32</v>
      </c>
      <c r="M46" s="20">
        <f t="shared" si="4"/>
        <v>23</v>
      </c>
      <c r="N46" s="71" t="s">
        <v>198</v>
      </c>
    </row>
    <row r="47" spans="1:14">
      <c r="A47" s="2">
        <f>SUM(A2:A46)</f>
        <v>52</v>
      </c>
      <c r="B47" s="170">
        <f>SUMIF(B2:B46,"FB",A2:A46)</f>
        <v>21</v>
      </c>
      <c r="C47" s="167" t="s">
        <v>333</v>
      </c>
      <c r="F47" s="61"/>
      <c r="G47" s="62"/>
      <c r="H47" s="63"/>
      <c r="I47" s="63"/>
      <c r="J47" s="64"/>
      <c r="M47" s="63"/>
      <c r="N47" s="65"/>
    </row>
    <row r="48" spans="1:14">
      <c r="A48" s="2" t="s">
        <v>334</v>
      </c>
      <c r="B48" s="172">
        <v>37</v>
      </c>
      <c r="C48" s="168" t="s">
        <v>332</v>
      </c>
      <c r="D48" s="32"/>
      <c r="E48" s="77"/>
      <c r="F48" s="78">
        <f>SUMIF($E$51:$E$122,$E48,F$51:F$122)</f>
        <v>0</v>
      </c>
      <c r="G48" s="79"/>
      <c r="H48" s="77" t="str">
        <f>IF(J48&gt;6/24,-ROUNDUP((J48-6/24)*24*60,0),"")</f>
        <v/>
      </c>
      <c r="I48" s="77">
        <f>SUM(G48:H48)</f>
        <v>0</v>
      </c>
      <c r="J48" s="80">
        <f>SUMIF($E$51:$E$122,$E48,J$51:J$122)</f>
        <v>0</v>
      </c>
      <c r="K48" s="77"/>
      <c r="L48" s="77" t="e">
        <f>RANK($I48,$I$15:$I$46,0)</f>
        <v>#N/A</v>
      </c>
      <c r="M48" s="77" t="e">
        <f>IF(N48="","",LEN(TRIM(N48))-LEN(SUBSTITUTE(TRIM(N48),",",""))+1)</f>
        <v>#N/A</v>
      </c>
      <c r="N48" s="81" t="e">
        <f>INDEX(N$51:N$122,MATCH($E48,$E$51:$E$122,0))</f>
        <v>#N/A</v>
      </c>
    </row>
    <row r="51" spans="10:10">
      <c r="J51" s="3"/>
    </row>
    <row r="52" spans="10:10">
      <c r="J52" s="3"/>
    </row>
    <row r="53" spans="10:10">
      <c r="J53" s="3"/>
    </row>
    <row r="54" spans="10:10">
      <c r="J54" s="3"/>
    </row>
    <row r="55" spans="10:10">
      <c r="J55" s="3"/>
    </row>
    <row r="56" spans="10:10">
      <c r="J56" s="3"/>
    </row>
    <row r="58" spans="10:10">
      <c r="J58" s="3"/>
    </row>
    <row r="59" spans="10:10">
      <c r="J59" s="3"/>
    </row>
    <row r="60" spans="10:10">
      <c r="J60" s="3"/>
    </row>
    <row r="61" spans="10:10">
      <c r="J61" s="3"/>
    </row>
    <row r="63" spans="10:10">
      <c r="J63" s="3"/>
    </row>
    <row r="64" spans="10:10">
      <c r="J64" s="3"/>
    </row>
    <row r="65" spans="10:14">
      <c r="J65" s="3"/>
    </row>
    <row r="66" spans="10:14">
      <c r="J66" s="3"/>
    </row>
    <row r="70" spans="10:14">
      <c r="J70" s="3"/>
    </row>
    <row r="71" spans="10:14">
      <c r="J71" s="3"/>
      <c r="N71" s="48"/>
    </row>
    <row r="72" spans="10:14">
      <c r="J72" s="3"/>
    </row>
    <row r="73" spans="10:14">
      <c r="J73" s="3"/>
    </row>
    <row r="79" spans="10:14">
      <c r="J79" s="3"/>
    </row>
    <row r="81" spans="10:10">
      <c r="J81" s="3"/>
    </row>
    <row r="82" spans="10:10">
      <c r="J82" s="3"/>
    </row>
    <row r="84" spans="10:10">
      <c r="J84" s="3"/>
    </row>
    <row r="85" spans="10:10">
      <c r="J85" s="3"/>
    </row>
    <row r="86" spans="10:10">
      <c r="J86" s="3"/>
    </row>
    <row r="87" spans="10:10">
      <c r="J87" s="3"/>
    </row>
    <row r="88" spans="10:10">
      <c r="J88" s="3"/>
    </row>
    <row r="89" spans="10:10">
      <c r="J89" s="3"/>
    </row>
    <row r="90" spans="10:10">
      <c r="J90" s="3"/>
    </row>
    <row r="91" spans="10:10">
      <c r="J91" s="3"/>
    </row>
    <row r="93" spans="10:10">
      <c r="J93" s="3"/>
    </row>
    <row r="94" spans="10:10">
      <c r="J94" s="3"/>
    </row>
    <row r="95" spans="10:10">
      <c r="J95" s="3"/>
    </row>
    <row r="99" spans="10:10">
      <c r="J99" s="3"/>
    </row>
    <row r="100" spans="10:10">
      <c r="J100" s="3"/>
    </row>
    <row r="103" spans="10:10">
      <c r="J103" s="3"/>
    </row>
    <row r="104" spans="10:10">
      <c r="J104" s="3"/>
    </row>
    <row r="105" spans="10:10">
      <c r="J105" s="3"/>
    </row>
    <row r="106" spans="10:10">
      <c r="J106" s="3"/>
    </row>
    <row r="107" spans="10:10">
      <c r="J107" s="3"/>
    </row>
    <row r="108" spans="10:10">
      <c r="J108" s="3"/>
    </row>
    <row r="109" spans="10:10">
      <c r="J109" s="3"/>
    </row>
    <row r="110" spans="10:10">
      <c r="J110" s="3"/>
    </row>
    <row r="115" spans="10:10">
      <c r="J115" s="3"/>
    </row>
    <row r="116" spans="10:10">
      <c r="J116" s="3"/>
    </row>
    <row r="117" spans="10:10">
      <c r="J117" s="3"/>
    </row>
    <row r="118" spans="10:10">
      <c r="J118" s="3"/>
    </row>
    <row r="119" spans="10:10">
      <c r="J119" s="3"/>
    </row>
    <row r="120" spans="10:10">
      <c r="J120" s="3"/>
    </row>
    <row r="121" spans="10:10">
      <c r="J121" s="3"/>
    </row>
  </sheetData>
  <autoFilter ref="A1:N47" xr:uid="{62896A8A-9171-498D-A727-37510A452ACE}"/>
  <sortState xmlns:xlrd2="http://schemas.microsoft.com/office/spreadsheetml/2017/richdata2" ref="A15:N40">
    <sortCondition descending="1" ref="I15:I40"/>
  </sortState>
  <phoneticPr fontId="33" type="noConversion"/>
  <conditionalFormatting sqref="E51:E122">
    <cfRule type="expression" dxfId="0" priority="2">
      <formula>IF(E51="","",COUNTIF($E$15:$E$46,E51)&lt;1)</formula>
    </cfRule>
  </conditionalFormatting>
  <hyperlinks>
    <hyperlink ref="C1" r:id="rId1" display="Kartes" xr:uid="{09394E6D-0378-4FB4-B78E-11FE9100ABD3}"/>
    <hyperlink ref="E1" r:id="rId2" display="Online tabula &gt;&gt;" xr:uid="{F547D304-CD4E-4407-87B7-110A93CC1958}"/>
  </hyperlinks>
  <pageMargins left="0.7" right="0.7" top="0.75" bottom="0.75" header="0.3" footer="0.3"/>
  <pageSetup paperSize="9" orientation="portrait" horizontalDpi="1200" verticalDpi="1200" r:id="rId3"/>
  <ignoredErrors>
    <ignoredError sqref="I2 I3:I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Medaļas</vt:lpstr>
      <vt:lpstr>Rīga 2019 Pavasars Ziemeļblāzma</vt:lpstr>
      <vt:lpstr>Rīga 2018 Rudens (Lucavsala)</vt:lpstr>
      <vt:lpstr>Jaunolaine 2019</vt:lpstr>
      <vt:lpstr>Rīga 2019 Rudens (Alfa)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cp:revision>1</cp:revision>
  <dcterms:created xsi:type="dcterms:W3CDTF">2020-04-15T00:10:26Z</dcterms:created>
  <dcterms:modified xsi:type="dcterms:W3CDTF">2020-07-09T20:32:49Z</dcterms:modified>
</cp:coreProperties>
</file>